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sauer\Downloads\"/>
    </mc:Choice>
  </mc:AlternateContent>
  <xr:revisionPtr revIDLastSave="0" documentId="8_{BF0F413E-7575-46A8-AC32-8CD4C8AD3469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H1034" i="1"/>
  <c r="G1020" i="1"/>
  <c r="G1018" i="1"/>
  <c r="G1017" i="1"/>
  <c r="G1016" i="1"/>
  <c r="G1015" i="1"/>
  <c r="G1014" i="1"/>
  <c r="G1013" i="1"/>
  <c r="G1012" i="1"/>
  <c r="G988" i="1"/>
  <c r="G987" i="1"/>
  <c r="G986" i="1"/>
  <c r="G144" i="1"/>
  <c r="G143" i="1"/>
  <c r="G32" i="1"/>
  <c r="G124" i="1"/>
  <c r="H1106" i="1"/>
  <c r="G950" i="1"/>
  <c r="A1031" i="1"/>
  <c r="H1180" i="1" l="1"/>
  <c r="H1101" i="1"/>
  <c r="G1019" i="1" l="1"/>
  <c r="G989" i="1"/>
  <c r="G985" i="1"/>
  <c r="A1121" i="1" l="1"/>
  <c r="G18" i="1"/>
  <c r="G19" i="1" s="1"/>
  <c r="G23" i="1"/>
  <c r="G24" i="1"/>
  <c r="G28" i="1"/>
  <c r="G29" i="1"/>
  <c r="G30" i="1"/>
  <c r="G31" i="1"/>
  <c r="G33" i="1"/>
  <c r="G37" i="1"/>
  <c r="G38" i="1"/>
  <c r="G39" i="1"/>
  <c r="G40" i="1"/>
  <c r="G41" i="1"/>
  <c r="G42" i="1"/>
  <c r="G43" i="1"/>
  <c r="G44" i="1"/>
  <c r="G45" i="1"/>
  <c r="G46" i="1"/>
  <c r="G48" i="1"/>
  <c r="G49" i="1"/>
  <c r="G50" i="1"/>
  <c r="G51" i="1"/>
  <c r="G52" i="1"/>
  <c r="G53" i="1"/>
  <c r="G54" i="1"/>
  <c r="G55" i="1"/>
  <c r="G57" i="1"/>
  <c r="G58" i="1"/>
  <c r="G59" i="1"/>
  <c r="G60" i="1"/>
  <c r="G61" i="1"/>
  <c r="G62" i="1"/>
  <c r="G63" i="1"/>
  <c r="G64" i="1"/>
  <c r="G66" i="1"/>
  <c r="G67" i="1"/>
  <c r="G68" i="1"/>
  <c r="G69" i="1"/>
  <c r="G70" i="1"/>
  <c r="G71" i="1"/>
  <c r="G72" i="1"/>
  <c r="G73" i="1"/>
  <c r="G75" i="1"/>
  <c r="G76" i="1"/>
  <c r="G77" i="1"/>
  <c r="G78" i="1"/>
  <c r="G79" i="1"/>
  <c r="G80" i="1"/>
  <c r="G81" i="1"/>
  <c r="G83" i="1"/>
  <c r="G84" i="1"/>
  <c r="G85" i="1"/>
  <c r="G86" i="1"/>
  <c r="G87" i="1"/>
  <c r="G88" i="1"/>
  <c r="G89" i="1"/>
  <c r="G91" i="1"/>
  <c r="G92" i="1"/>
  <c r="G93" i="1"/>
  <c r="G94" i="1"/>
  <c r="G95" i="1"/>
  <c r="G96" i="1"/>
  <c r="G97" i="1"/>
  <c r="G98" i="1"/>
  <c r="G102" i="1"/>
  <c r="G103" i="1" s="1"/>
  <c r="H103" i="1" s="1"/>
  <c r="G106" i="1"/>
  <c r="G107" i="1"/>
  <c r="G108" i="1"/>
  <c r="G109" i="1"/>
  <c r="G110" i="1"/>
  <c r="G111" i="1"/>
  <c r="G112" i="1"/>
  <c r="G113" i="1"/>
  <c r="G117" i="1"/>
  <c r="G118" i="1"/>
  <c r="G119" i="1"/>
  <c r="G120" i="1"/>
  <c r="G121" i="1"/>
  <c r="G122" i="1"/>
  <c r="G123" i="1"/>
  <c r="G125" i="1"/>
  <c r="G129" i="1"/>
  <c r="G130" i="1"/>
  <c r="G131" i="1"/>
  <c r="G132" i="1"/>
  <c r="G133" i="1"/>
  <c r="G137" i="1"/>
  <c r="G138" i="1"/>
  <c r="G139" i="1"/>
  <c r="G140" i="1"/>
  <c r="G141" i="1"/>
  <c r="G142" i="1"/>
  <c r="G145" i="1"/>
  <c r="G149" i="1"/>
  <c r="G150" i="1"/>
  <c r="G151" i="1"/>
  <c r="G152" i="1"/>
  <c r="G153" i="1"/>
  <c r="G154" i="1"/>
  <c r="G155" i="1"/>
  <c r="G156" i="1"/>
  <c r="G157" i="1"/>
  <c r="G158" i="1"/>
  <c r="G159" i="1"/>
  <c r="G161" i="1"/>
  <c r="G162" i="1"/>
  <c r="G164" i="1"/>
  <c r="G166" i="1"/>
  <c r="G167" i="1"/>
  <c r="G168" i="1"/>
  <c r="G169" i="1"/>
  <c r="G171" i="1"/>
  <c r="G172" i="1"/>
  <c r="G173" i="1"/>
  <c r="G174" i="1"/>
  <c r="G176" i="1"/>
  <c r="G178" i="1"/>
  <c r="G180" i="1"/>
  <c r="G181" i="1"/>
  <c r="G183" i="1"/>
  <c r="G184" i="1"/>
  <c r="G185" i="1"/>
  <c r="G186" i="1"/>
  <c r="G187" i="1"/>
  <c r="G189" i="1"/>
  <c r="G190" i="1"/>
  <c r="G191" i="1"/>
  <c r="G192" i="1"/>
  <c r="G193" i="1"/>
  <c r="G194" i="1"/>
  <c r="G195" i="1"/>
  <c r="G196" i="1"/>
  <c r="G197" i="1"/>
  <c r="G201" i="1"/>
  <c r="G202" i="1"/>
  <c r="G206" i="1"/>
  <c r="G207" i="1"/>
  <c r="G208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4" i="1"/>
  <c r="G275" i="1"/>
  <c r="G276" i="1"/>
  <c r="G277" i="1"/>
  <c r="G278" i="1"/>
  <c r="G279" i="1"/>
  <c r="G280" i="1"/>
  <c r="G281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7" i="1"/>
  <c r="G298" i="1"/>
  <c r="G299" i="1"/>
  <c r="G300" i="1"/>
  <c r="G301" i="1"/>
  <c r="G302" i="1"/>
  <c r="G303" i="1"/>
  <c r="G305" i="1"/>
  <c r="G306" i="1"/>
  <c r="G307" i="1"/>
  <c r="G308" i="1"/>
  <c r="G309" i="1"/>
  <c r="G311" i="1"/>
  <c r="G312" i="1"/>
  <c r="G313" i="1"/>
  <c r="G315" i="1"/>
  <c r="G316" i="1"/>
  <c r="G318" i="1"/>
  <c r="G320" i="1"/>
  <c r="G321" i="1"/>
  <c r="G322" i="1"/>
  <c r="G323" i="1"/>
  <c r="G324" i="1"/>
  <c r="G325" i="1"/>
  <c r="G327" i="1"/>
  <c r="G328" i="1"/>
  <c r="G329" i="1"/>
  <c r="G330" i="1"/>
  <c r="G331" i="1"/>
  <c r="G332" i="1"/>
  <c r="G333" i="1"/>
  <c r="G335" i="1"/>
  <c r="G336" i="1"/>
  <c r="G337" i="1"/>
  <c r="G339" i="1"/>
  <c r="G340" i="1"/>
  <c r="G342" i="1"/>
  <c r="G344" i="1"/>
  <c r="G345" i="1"/>
  <c r="G346" i="1"/>
  <c r="G347" i="1"/>
  <c r="G348" i="1"/>
  <c r="G349" i="1"/>
  <c r="G350" i="1"/>
  <c r="G352" i="1"/>
  <c r="G353" i="1"/>
  <c r="G354" i="1"/>
  <c r="G355" i="1"/>
  <c r="G356" i="1"/>
  <c r="G358" i="1"/>
  <c r="G359" i="1"/>
  <c r="G360" i="1"/>
  <c r="G361" i="1"/>
  <c r="G362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4" i="1"/>
  <c r="G465" i="1"/>
  <c r="G466" i="1"/>
  <c r="G468" i="1"/>
  <c r="G469" i="1"/>
  <c r="G471" i="1"/>
  <c r="G472" i="1"/>
  <c r="G474" i="1"/>
  <c r="G476" i="1"/>
  <c r="G477" i="1"/>
  <c r="G478" i="1"/>
  <c r="G480" i="1"/>
  <c r="G481" i="1"/>
  <c r="G483" i="1"/>
  <c r="G484" i="1"/>
  <c r="G485" i="1"/>
  <c r="G487" i="1"/>
  <c r="G488" i="1"/>
  <c r="G490" i="1"/>
  <c r="G491" i="1"/>
  <c r="G493" i="1"/>
  <c r="G494" i="1"/>
  <c r="G495" i="1"/>
  <c r="G497" i="1"/>
  <c r="G498" i="1"/>
  <c r="G500" i="1"/>
  <c r="G501" i="1"/>
  <c r="G503" i="1"/>
  <c r="G504" i="1"/>
  <c r="G505" i="1"/>
  <c r="G507" i="1"/>
  <c r="G508" i="1"/>
  <c r="G509" i="1"/>
  <c r="G510" i="1"/>
  <c r="G511" i="1"/>
  <c r="G513" i="1"/>
  <c r="G514" i="1"/>
  <c r="G516" i="1"/>
  <c r="G517" i="1"/>
  <c r="G519" i="1"/>
  <c r="G521" i="1"/>
  <c r="G523" i="1"/>
  <c r="G524" i="1"/>
  <c r="G525" i="1"/>
  <c r="G526" i="1"/>
  <c r="G527" i="1"/>
  <c r="G529" i="1"/>
  <c r="G530" i="1"/>
  <c r="G532" i="1"/>
  <c r="G533" i="1"/>
  <c r="G535" i="1"/>
  <c r="G537" i="1"/>
  <c r="G539" i="1"/>
  <c r="G540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8" i="1"/>
  <c r="G589" i="1"/>
  <c r="G590" i="1"/>
  <c r="G591" i="1"/>
  <c r="G592" i="1"/>
  <c r="G593" i="1"/>
  <c r="G594" i="1"/>
  <c r="G595" i="1"/>
  <c r="G596" i="1"/>
  <c r="G597" i="1"/>
  <c r="G598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3" i="1"/>
  <c r="G614" i="1"/>
  <c r="G615" i="1"/>
  <c r="G616" i="1"/>
  <c r="G617" i="1"/>
  <c r="G618" i="1"/>
  <c r="G619" i="1"/>
  <c r="G620" i="1"/>
  <c r="G621" i="1"/>
  <c r="G623" i="1"/>
  <c r="G624" i="1"/>
  <c r="G625" i="1"/>
  <c r="G626" i="1"/>
  <c r="G627" i="1"/>
  <c r="G628" i="1"/>
  <c r="G629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7" i="1"/>
  <c r="G648" i="1"/>
  <c r="G649" i="1"/>
  <c r="G650" i="1"/>
  <c r="G651" i="1"/>
  <c r="G652" i="1"/>
  <c r="G653" i="1"/>
  <c r="G654" i="1"/>
  <c r="G655" i="1"/>
  <c r="G656" i="1"/>
  <c r="G657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90" i="1"/>
  <c r="G691" i="1"/>
  <c r="G692" i="1"/>
  <c r="G693" i="1"/>
  <c r="G694" i="1"/>
  <c r="G695" i="1"/>
  <c r="G697" i="1"/>
  <c r="G698" i="1"/>
  <c r="G699" i="1"/>
  <c r="G700" i="1"/>
  <c r="G701" i="1"/>
  <c r="G702" i="1"/>
  <c r="G703" i="1"/>
  <c r="G704" i="1"/>
  <c r="G706" i="1"/>
  <c r="G707" i="1"/>
  <c r="G708" i="1"/>
  <c r="G709" i="1"/>
  <c r="G710" i="1"/>
  <c r="G711" i="1"/>
  <c r="G712" i="1"/>
  <c r="G713" i="1"/>
  <c r="G715" i="1"/>
  <c r="G716" i="1"/>
  <c r="G717" i="1"/>
  <c r="G718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1" i="1"/>
  <c r="G742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6" i="1"/>
  <c r="G778" i="1"/>
  <c r="G780" i="1"/>
  <c r="G781" i="1"/>
  <c r="G782" i="1"/>
  <c r="G783" i="1"/>
  <c r="G784" i="1"/>
  <c r="G785" i="1"/>
  <c r="G786" i="1"/>
  <c r="G787" i="1"/>
  <c r="G788" i="1"/>
  <c r="G790" i="1"/>
  <c r="G791" i="1"/>
  <c r="G792" i="1"/>
  <c r="G793" i="1"/>
  <c r="G797" i="1"/>
  <c r="G798" i="1"/>
  <c r="G799" i="1"/>
  <c r="G800" i="1"/>
  <c r="G804" i="1"/>
  <c r="G805" i="1"/>
  <c r="G806" i="1"/>
  <c r="G807" i="1"/>
  <c r="G808" i="1"/>
  <c r="G809" i="1"/>
  <c r="G810" i="1"/>
  <c r="G811" i="1"/>
  <c r="G813" i="1"/>
  <c r="G814" i="1"/>
  <c r="G815" i="1"/>
  <c r="G816" i="1"/>
  <c r="G818" i="1"/>
  <c r="G820" i="1"/>
  <c r="G824" i="1"/>
  <c r="G825" i="1"/>
  <c r="G826" i="1"/>
  <c r="G827" i="1"/>
  <c r="G828" i="1"/>
  <c r="G829" i="1"/>
  <c r="G830" i="1"/>
  <c r="G831" i="1"/>
  <c r="G835" i="1"/>
  <c r="G836" i="1" s="1"/>
  <c r="H836" i="1" s="1"/>
  <c r="E1160" i="1" s="1"/>
  <c r="G841" i="1"/>
  <c r="G842" i="1"/>
  <c r="G843" i="1"/>
  <c r="G844" i="1"/>
  <c r="G845" i="1"/>
  <c r="G847" i="1"/>
  <c r="G848" i="1"/>
  <c r="G849" i="1"/>
  <c r="G850" i="1"/>
  <c r="G851" i="1"/>
  <c r="G853" i="1"/>
  <c r="G854" i="1"/>
  <c r="G855" i="1"/>
  <c r="G856" i="1"/>
  <c r="G857" i="1"/>
  <c r="G858" i="1"/>
  <c r="G862" i="1"/>
  <c r="G863" i="1"/>
  <c r="G864" i="1"/>
  <c r="G865" i="1"/>
  <c r="G866" i="1"/>
  <c r="G867" i="1"/>
  <c r="G868" i="1"/>
  <c r="G870" i="1"/>
  <c r="G871" i="1"/>
  <c r="G872" i="1"/>
  <c r="G874" i="1"/>
  <c r="G875" i="1"/>
  <c r="G876" i="1"/>
  <c r="G877" i="1"/>
  <c r="G878" i="1"/>
  <c r="G882" i="1"/>
  <c r="G883" i="1"/>
  <c r="G887" i="1"/>
  <c r="G888" i="1"/>
  <c r="G889" i="1"/>
  <c r="G890" i="1"/>
  <c r="G894" i="1"/>
  <c r="G895" i="1"/>
  <c r="G902" i="1"/>
  <c r="G903" i="1" s="1"/>
  <c r="G906" i="1"/>
  <c r="G907" i="1"/>
  <c r="G908" i="1"/>
  <c r="G909" i="1"/>
  <c r="G913" i="1"/>
  <c r="G914" i="1"/>
  <c r="G915" i="1"/>
  <c r="G917" i="1"/>
  <c r="G918" i="1"/>
  <c r="G919" i="1"/>
  <c r="G920" i="1"/>
  <c r="G921" i="1"/>
  <c r="G923" i="1"/>
  <c r="G924" i="1"/>
  <c r="G925" i="1"/>
  <c r="G926" i="1"/>
  <c r="G927" i="1"/>
  <c r="G929" i="1"/>
  <c r="G930" i="1"/>
  <c r="G931" i="1"/>
  <c r="G932" i="1"/>
  <c r="G933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54" i="1"/>
  <c r="G955" i="1"/>
  <c r="G956" i="1"/>
  <c r="G957" i="1"/>
  <c r="G958" i="1"/>
  <c r="G959" i="1"/>
  <c r="G960" i="1"/>
  <c r="G961" i="1"/>
  <c r="G963" i="1"/>
  <c r="G964" i="1"/>
  <c r="G965" i="1"/>
  <c r="G966" i="1"/>
  <c r="G968" i="1"/>
  <c r="G970" i="1"/>
  <c r="G974" i="1"/>
  <c r="G975" i="1"/>
  <c r="G976" i="1"/>
  <c r="G977" i="1"/>
  <c r="G978" i="1"/>
  <c r="G979" i="1"/>
  <c r="G980" i="1"/>
  <c r="G981" i="1"/>
  <c r="G991" i="1"/>
  <c r="G992" i="1"/>
  <c r="G993" i="1"/>
  <c r="G994" i="1"/>
  <c r="G995" i="1"/>
  <c r="G996" i="1"/>
  <c r="G997" i="1"/>
  <c r="G998" i="1"/>
  <c r="G999" i="1"/>
  <c r="G1000" i="1"/>
  <c r="G1001" i="1"/>
  <c r="G1003" i="1"/>
  <c r="G1004" i="1"/>
  <c r="G1005" i="1"/>
  <c r="G1006" i="1"/>
  <c r="G1007" i="1"/>
  <c r="G1008" i="1"/>
  <c r="G1009" i="1"/>
  <c r="G1011" i="1"/>
  <c r="G1021" i="1"/>
  <c r="B1032" i="1"/>
  <c r="B1033" i="1"/>
  <c r="B1034" i="1"/>
  <c r="B1035" i="1"/>
  <c r="H1035" i="1"/>
  <c r="B1036" i="1"/>
  <c r="F1036" i="1"/>
  <c r="H1036" i="1"/>
  <c r="C1038" i="1"/>
  <c r="E1038" i="1"/>
  <c r="F1038" i="1"/>
  <c r="G1038" i="1"/>
  <c r="H1038" i="1"/>
  <c r="H1122" i="1"/>
  <c r="H1123" i="1"/>
  <c r="B1127" i="1"/>
  <c r="B1128" i="1"/>
  <c r="B1129" i="1"/>
  <c r="B1130" i="1"/>
  <c r="B1131" i="1"/>
  <c r="F1131" i="1"/>
  <c r="H1131" i="1"/>
  <c r="C1133" i="1"/>
  <c r="E1133" i="1"/>
  <c r="F1133" i="1"/>
  <c r="G1133" i="1"/>
  <c r="H1133" i="1"/>
  <c r="E1051" i="1" l="1"/>
  <c r="E1147" i="1"/>
  <c r="G25" i="1"/>
  <c r="H25" i="1" s="1"/>
  <c r="E1144" i="1" s="1"/>
  <c r="G146" i="1"/>
  <c r="H146" i="1" s="1"/>
  <c r="E1055" i="1" s="1"/>
  <c r="G203" i="1"/>
  <c r="H203" i="1" s="1"/>
  <c r="E1152" i="1" s="1"/>
  <c r="G859" i="1"/>
  <c r="H859" i="1" s="1"/>
  <c r="E1083" i="1" s="1"/>
  <c r="G541" i="1"/>
  <c r="H541" i="1" s="1"/>
  <c r="E1077" i="1" s="1"/>
  <c r="G209" i="1"/>
  <c r="H209" i="1" s="1"/>
  <c r="E1154" i="1" s="1"/>
  <c r="G34" i="1"/>
  <c r="H34" i="1" s="1"/>
  <c r="E1049" i="1" s="1"/>
  <c r="G1022" i="1"/>
  <c r="H1022" i="1" s="1"/>
  <c r="E1170" i="1" s="1"/>
  <c r="G126" i="1"/>
  <c r="H126" i="1" s="1"/>
  <c r="E1053" i="1" s="1"/>
  <c r="G114" i="1"/>
  <c r="H114" i="1" s="1"/>
  <c r="E1149" i="1" s="1"/>
  <c r="G884" i="1"/>
  <c r="H884" i="1" s="1"/>
  <c r="E1085" i="1" s="1"/>
  <c r="G794" i="1"/>
  <c r="H794" i="1" s="1"/>
  <c r="G891" i="1"/>
  <c r="H891" i="1" s="1"/>
  <c r="E1086" i="1" s="1"/>
  <c r="G99" i="1"/>
  <c r="H99" i="1" s="1"/>
  <c r="E1050" i="1" s="1"/>
  <c r="G982" i="1"/>
  <c r="H982" i="1" s="1"/>
  <c r="E1169" i="1" s="1"/>
  <c r="G971" i="1"/>
  <c r="H971" i="1" s="1"/>
  <c r="E1062" i="1" s="1"/>
  <c r="G951" i="1"/>
  <c r="H951" i="1" s="1"/>
  <c r="E1167" i="1" s="1"/>
  <c r="G910" i="1"/>
  <c r="H910" i="1" s="1"/>
  <c r="E1060" i="1" s="1"/>
  <c r="G896" i="1"/>
  <c r="H896" i="1" s="1"/>
  <c r="E1087" i="1" s="1"/>
  <c r="G832" i="1"/>
  <c r="H832" i="1" s="1"/>
  <c r="E1080" i="1" s="1"/>
  <c r="G198" i="1"/>
  <c r="H198" i="1" s="1"/>
  <c r="G134" i="1"/>
  <c r="H134" i="1" s="1"/>
  <c r="E1151" i="1" s="1"/>
  <c r="G879" i="1"/>
  <c r="G821" i="1"/>
  <c r="H821" i="1" s="1"/>
  <c r="E1161" i="1" s="1"/>
  <c r="G801" i="1"/>
  <c r="H801" i="1" s="1"/>
  <c r="E1159" i="1" s="1"/>
  <c r="H903" i="1"/>
  <c r="H19" i="1"/>
  <c r="E1153" i="1" l="1"/>
  <c r="E1056" i="1"/>
  <c r="E1148" i="1"/>
  <c r="E1168" i="1"/>
  <c r="E1166" i="1"/>
  <c r="E1157" i="1"/>
  <c r="H838" i="1"/>
  <c r="E1054" i="1"/>
  <c r="E1150" i="1"/>
  <c r="E1052" i="1"/>
  <c r="E1145" i="1"/>
  <c r="E1146" i="1"/>
  <c r="H211" i="1"/>
  <c r="E1064" i="1"/>
  <c r="E1061" i="1"/>
  <c r="G898" i="1"/>
  <c r="E1162" i="1"/>
  <c r="E1063" i="1"/>
  <c r="H879" i="1"/>
  <c r="H898" i="1" s="1"/>
  <c r="G211" i="1"/>
  <c r="E1079" i="1"/>
  <c r="G1024" i="1"/>
  <c r="G838" i="1"/>
  <c r="E1048" i="1"/>
  <c r="E1143" i="1"/>
  <c r="E1158" i="1"/>
  <c r="E1078" i="1"/>
  <c r="E1165" i="1"/>
  <c r="E1059" i="1"/>
  <c r="H1024" i="1"/>
  <c r="G1064" i="1" l="1"/>
  <c r="G1170" i="1"/>
  <c r="G1056" i="1"/>
  <c r="G1154" i="1"/>
  <c r="G1080" i="1"/>
  <c r="G1026" i="1"/>
  <c r="G1162" i="1"/>
  <c r="E1084" i="1"/>
  <c r="G1087" i="1" s="1"/>
  <c r="H1026" i="1"/>
  <c r="H1071" i="1" l="1"/>
  <c r="H1072" i="1" s="1"/>
  <c r="H1073" i="1" s="1"/>
  <c r="H1172" i="1"/>
  <c r="C1190" i="1" s="1"/>
  <c r="H1190" i="1" s="1"/>
  <c r="C1191" i="1" s="1"/>
  <c r="H1089" i="1"/>
  <c r="H1090" i="1" s="1"/>
  <c r="H1091" i="1" s="1"/>
  <c r="H1094" i="1" l="1"/>
  <c r="H1096" i="1" s="1"/>
  <c r="C1110" i="1" s="1"/>
  <c r="C1112" i="1" s="1"/>
  <c r="F1190" i="1"/>
  <c r="H1173" i="1" s="1"/>
  <c r="H1175" i="1" s="1"/>
  <c r="C1194" i="1" s="1"/>
  <c r="C1196" i="1" s="1"/>
  <c r="H1093" i="1"/>
</calcChain>
</file>

<file path=xl/sharedStrings.xml><?xml version="1.0" encoding="utf-8"?>
<sst xmlns="http://schemas.openxmlformats.org/spreadsheetml/2006/main" count="1925" uniqueCount="958">
  <si>
    <t xml:space="preserve"> 90" RCCP Class III</t>
  </si>
  <si>
    <t xml:space="preserve"> 96" RCCP Class III</t>
  </si>
  <si>
    <t xml:space="preserve"> 12" RCCP Class IV</t>
  </si>
  <si>
    <t xml:space="preserve"> 15" RCCP Class IV</t>
  </si>
  <si>
    <t xml:space="preserve"> 18" RCCP Class IV</t>
  </si>
  <si>
    <t xml:space="preserve"> 21" RCCP Class IV</t>
  </si>
  <si>
    <t xml:space="preserve"> 24" RCCP Class IV</t>
  </si>
  <si>
    <t xml:space="preserve"> 27" RCCP Class IV</t>
  </si>
  <si>
    <t xml:space="preserve"> 30" RCCP Class IV</t>
  </si>
  <si>
    <t xml:space="preserve"> 33" RCCP Class IV</t>
  </si>
  <si>
    <t xml:space="preserve"> 36" RCCP Class IV</t>
  </si>
  <si>
    <t xml:space="preserve"> 42" RCCP Class IV</t>
  </si>
  <si>
    <t xml:space="preserve"> 48" RCCP Class IV</t>
  </si>
  <si>
    <t xml:space="preserve"> 54" RCCP Class IV</t>
  </si>
  <si>
    <t xml:space="preserve"> 60" RCCP Class IV</t>
  </si>
  <si>
    <t xml:space="preserve"> 66" RCCP Class IV</t>
  </si>
  <si>
    <t xml:space="preserve"> 72" RCCP Class IV</t>
  </si>
  <si>
    <t xml:space="preserve"> 78" RCCP Class IV</t>
  </si>
  <si>
    <t>For Site Work, Storm Drainage &amp; Stormwater Management</t>
  </si>
  <si>
    <t>Construction Cost Estimate &amp; Fee Calculations</t>
  </si>
  <si>
    <t>File Number:</t>
  </si>
  <si>
    <t xml:space="preserve">                    Construction Time Estimate:</t>
  </si>
  <si>
    <t>Street Lights:</t>
  </si>
  <si>
    <t>Signalization:</t>
  </si>
  <si>
    <t>Development Name:</t>
  </si>
  <si>
    <t>DESCRIPTION OF WORK: (Cost Includes 10% Inflation Per Year)</t>
  </si>
  <si>
    <t>Guardrails &amp; Barricades</t>
  </si>
  <si>
    <t>Signs, Road Markings &amp; Traffic Control Devices</t>
  </si>
  <si>
    <t>Street Trees</t>
  </si>
  <si>
    <t>Utility Relocations</t>
  </si>
  <si>
    <t>Channels &amp; Ditches</t>
  </si>
  <si>
    <t>Floodplain Improvements</t>
  </si>
  <si>
    <t>Rip-rap</t>
  </si>
  <si>
    <t>Fee Computations:</t>
  </si>
  <si>
    <t>Engineering Fee:</t>
  </si>
  <si>
    <t>Actual Fee (%):</t>
  </si>
  <si>
    <t>Fee Percentage (%):</t>
  </si>
  <si>
    <t>Minimum Fee:</t>
  </si>
  <si>
    <t>Subdivision Status Expires:</t>
  </si>
  <si>
    <t>W &amp; S Contract Number:</t>
  </si>
  <si>
    <t>W &amp; S Allocation Expires:</t>
  </si>
  <si>
    <t>Easement Acquisition:</t>
  </si>
  <si>
    <t xml:space="preserve">       Less PRFP:</t>
  </si>
  <si>
    <t xml:space="preserve"> AND DEPARTMENT OF PUBLIC WORKS, ADMINISTRATIVE AND INSPECTION FEE</t>
  </si>
  <si>
    <t xml:space="preserve"> DEVELOPMENT ENGINEERING DIVISION (DP&amp;Z), ENGINEERING REVIEW FEE</t>
  </si>
  <si>
    <t xml:space="preserve"> 84" RCCP Class IV</t>
  </si>
  <si>
    <t xml:space="preserve"> 90" RCCP Class IV</t>
  </si>
  <si>
    <t xml:space="preserve"> 96" RCCP Class IV</t>
  </si>
  <si>
    <t xml:space="preserve"> 12" RCCP Class V</t>
  </si>
  <si>
    <t xml:space="preserve"> 15" RCCP Class V</t>
  </si>
  <si>
    <t xml:space="preserve"> 18" RCCP Class V</t>
  </si>
  <si>
    <t xml:space="preserve"> 21" RCCP Class V</t>
  </si>
  <si>
    <t xml:space="preserve"> 24" RCCP Class V</t>
  </si>
  <si>
    <t xml:space="preserve"> 27" RCCP Class V</t>
  </si>
  <si>
    <t xml:space="preserve"> 30" RCCP Class V</t>
  </si>
  <si>
    <t xml:space="preserve"> 33" RCCP Class V</t>
  </si>
  <si>
    <t xml:space="preserve"> 36" RCCP Class V</t>
  </si>
  <si>
    <t xml:space="preserve"> 42" RCCP Class V</t>
  </si>
  <si>
    <t xml:space="preserve"> 48" RCCP Class V</t>
  </si>
  <si>
    <t xml:space="preserve"> 54" RCCP Class V</t>
  </si>
  <si>
    <t xml:space="preserve"> 60" RCCP Class V</t>
  </si>
  <si>
    <t xml:space="preserve"> 66" RCCP Class V</t>
  </si>
  <si>
    <t xml:space="preserve"> 72" RCCP Class V</t>
  </si>
  <si>
    <t xml:space="preserve"> 78" RCCP Class V</t>
  </si>
  <si>
    <t xml:space="preserve"> 84" RCCP Class V</t>
  </si>
  <si>
    <t xml:space="preserve"> 90" RCCP Class V</t>
  </si>
  <si>
    <t xml:space="preserve"> 96" RCCP Class V</t>
  </si>
  <si>
    <t xml:space="preserve"> 12" BCCMP - 16 ga.</t>
  </si>
  <si>
    <t xml:space="preserve"> 15" BCCMP - 16 ga.</t>
  </si>
  <si>
    <t xml:space="preserve"> 18" BCCMP - 16 ga.</t>
  </si>
  <si>
    <t xml:space="preserve"> 21" BCCMP - 16 ga.</t>
  </si>
  <si>
    <t xml:space="preserve"> 24" BCCMP - 16 ga.</t>
  </si>
  <si>
    <t xml:space="preserve"> 27" BCCMP - 16 ga.</t>
  </si>
  <si>
    <t xml:space="preserve"> 30" BCCMP - 16 ga.</t>
  </si>
  <si>
    <t xml:space="preserve">   6" BCCMP - 14 ga.</t>
  </si>
  <si>
    <t xml:space="preserve"> 12" BCCMP - 14 ga.</t>
  </si>
  <si>
    <t xml:space="preserve"> 15" BCCMP - 14 ga.</t>
  </si>
  <si>
    <t xml:space="preserve"> 18" BCCMP - 14 ga.</t>
  </si>
  <si>
    <t xml:space="preserve"> 21" BCCMP - 14 ga.</t>
  </si>
  <si>
    <t xml:space="preserve"> 24" BCCMP - 14 ga.</t>
  </si>
  <si>
    <t xml:space="preserve"> 27" BCCMP - 14 ga.</t>
  </si>
  <si>
    <t xml:space="preserve"> 30" BCCMP - 14 ga.</t>
  </si>
  <si>
    <t xml:space="preserve"> 36" BCCMP - 14 ga.</t>
  </si>
  <si>
    <t xml:space="preserve"> 42" BCCMP - 14 ga.</t>
  </si>
  <si>
    <t xml:space="preserve"> 48" BCCMP - 14 ga.</t>
  </si>
  <si>
    <t xml:space="preserve"> 54" BCCMP - 14 ga.</t>
  </si>
  <si>
    <t xml:space="preserve"> 60" BCCMP - 14 ga.</t>
  </si>
  <si>
    <t>4" PVC Schedule 40 Rigid Pipe</t>
  </si>
  <si>
    <t>6" PVC Schedule 40 Rigid Pipe</t>
  </si>
  <si>
    <t>8" PVC Schedule 40 Rigid Pipe</t>
  </si>
  <si>
    <t>10" PVC Schedule 40 Rigid Pipe</t>
  </si>
  <si>
    <t>12" PVC Schedule 40 Rigid Pipe</t>
  </si>
  <si>
    <t xml:space="preserve"> 14"x23"  Horiz. Ellipt. RCCP Class HE III</t>
  </si>
  <si>
    <t xml:space="preserve"> 19"x30"  Horiz. Ellipt. RCCP Class HE III</t>
  </si>
  <si>
    <t xml:space="preserve"> 22"x34"  Horiz. Ellipt. RCCP Class HE III</t>
  </si>
  <si>
    <t xml:space="preserve"> 24"x38"  Horiz. Ellipt. RCCP Class HE III</t>
  </si>
  <si>
    <t xml:space="preserve"> 27"x42"  Horiz. Ellipt. RCCP Class HE III</t>
  </si>
  <si>
    <t xml:space="preserve"> 29"x45"  Horiz. Ellipt. RCCP Class HE III</t>
  </si>
  <si>
    <t xml:space="preserve"> 32"x49"  Horiz. Ellipt. RCCP Class HE III</t>
  </si>
  <si>
    <t xml:space="preserve"> 34"x53"  Horiz. Ellipt. RCCP Class HE III</t>
  </si>
  <si>
    <t xml:space="preserve"> 38"x60"  Horiz. Ellipt. RCCP Class HE III</t>
  </si>
  <si>
    <t xml:space="preserve"> 43"x68"  Horiz. Ellipt. RCCP Class HE III</t>
  </si>
  <si>
    <t xml:space="preserve"> 48"x76"  Horiz. Ellipt. RCCP Class HE III</t>
  </si>
  <si>
    <t xml:space="preserve"> 53"x83"  Horiz. Ellipt. RCCP Class HE III</t>
  </si>
  <si>
    <t xml:space="preserve"> 58"x91"  Horiz. Ellipt. RCCP Class HE III</t>
  </si>
  <si>
    <t xml:space="preserve"> 63"x98"  Horiz. Ellipt. RCCP Class HE III</t>
  </si>
  <si>
    <t xml:space="preserve"> 68"x106" Horiz. Ellipt. RCCP Class HE III</t>
  </si>
  <si>
    <t xml:space="preserve"> 72"x113" Horiz. Ellipt. RCCP Class HE III</t>
  </si>
  <si>
    <t xml:space="preserve"> 77"x121" Horiz. Ellipt. RCCP Class HE III</t>
  </si>
  <si>
    <t xml:space="preserve"> 82"x128" Horiz. Ellipt. RCCP Class HE III</t>
  </si>
  <si>
    <t xml:space="preserve"> 87"x136" Horiz. Ellipt. RCCP Class HE III</t>
  </si>
  <si>
    <t xml:space="preserve"> 14"x23" Horiz. Ellipt. RCCP Class HE IV</t>
  </si>
  <si>
    <t xml:space="preserve"> 19"x30" Horiz. Ellipt. RCCP Class HE IV</t>
  </si>
  <si>
    <t xml:space="preserve"> 22"x34" Horiz. Ellipt. RCCP Class HE IV</t>
  </si>
  <si>
    <t xml:space="preserve"> 24"x38" Horiz. Ellipt. RCCP Class HE IV</t>
  </si>
  <si>
    <t xml:space="preserve"> 27"x42" Horiz. Ellipt. RCCP Class HE IV</t>
  </si>
  <si>
    <t xml:space="preserve"> 29"x45" Horiz. Ellipt. RCCP Class HE IV</t>
  </si>
  <si>
    <t xml:space="preserve"> 32"x49" Horiz. Ellipt. RCCP Class HE IV</t>
  </si>
  <si>
    <t xml:space="preserve"> 34"x53" Horiz. Ellipt. RCCP Class HE IV</t>
  </si>
  <si>
    <t xml:space="preserve"> 38"x60" Horiz. Ellipt. RCCP Class HE IV</t>
  </si>
  <si>
    <t xml:space="preserve"> 43"x68" Horiz. Ellipt. RCCP Class HE IV</t>
  </si>
  <si>
    <t xml:space="preserve"> 48"x76" Horiz. Ellipt. RCCP Class HE IV</t>
  </si>
  <si>
    <t xml:space="preserve"> 53"x83" Horiz. Ellipt. RCCP Class HE IV</t>
  </si>
  <si>
    <t xml:space="preserve"> 58"x91" Horiz. Ellipt. RCCP Class HE IV</t>
  </si>
  <si>
    <t xml:space="preserve"> 63"x98" Horiz. Ellipt. RCCP Class HE IV</t>
  </si>
  <si>
    <t xml:space="preserve"> 68"x106" Horiz. Ellipt. RCCP Class HE IV</t>
  </si>
  <si>
    <t xml:space="preserve"> 72"x113" Horiz. Ellipt. RCCP Class HE IV</t>
  </si>
  <si>
    <t xml:space="preserve"> 77"x121" Horiz. Ellipt. RCCP Class HE IV</t>
  </si>
  <si>
    <t xml:space="preserve"> 82"x128" Horiz. Ellipt. RCCP Class HE IV</t>
  </si>
  <si>
    <t xml:space="preserve"> 87"x136" Horiz. Ellipt. RCCP Class HE IV</t>
  </si>
  <si>
    <t xml:space="preserve"> 15" RCCP, ASTM C-361,  Class A-25</t>
  </si>
  <si>
    <t xml:space="preserve"> 18" RCCP, ASTM C-361,  Class A-25</t>
  </si>
  <si>
    <t xml:space="preserve"> 21" RCCP, ASTM C-361,  Class A-25</t>
  </si>
  <si>
    <t xml:space="preserve"> 24" RCCP, ASTM C-361,  Class A-25</t>
  </si>
  <si>
    <t xml:space="preserve"> 27" RCCP, ASTM C-361,  Class A-25</t>
  </si>
  <si>
    <t xml:space="preserve"> 30" RCCP, ASTM C-361,  Class A-25</t>
  </si>
  <si>
    <t xml:space="preserve"> 33" RCCP, ASTM C-361,  Class A-25</t>
  </si>
  <si>
    <t xml:space="preserve"> 36" RCCP, ASTM C-361,  Class A-25</t>
  </si>
  <si>
    <t xml:space="preserve"> 42" RCCP, ASTM C-361,  Class A-25</t>
  </si>
  <si>
    <t xml:space="preserve"> 48" RCCP, ASTM C-361,  Class A-25</t>
  </si>
  <si>
    <t xml:space="preserve"> 54" RCCP, ASTM C-361,  Class A-25</t>
  </si>
  <si>
    <t xml:space="preserve"> 60" RCCP, ASTM C-361,  Class A-25</t>
  </si>
  <si>
    <t xml:space="preserve"> 66" RCCP, ASTM C-361,  Class A-25</t>
  </si>
  <si>
    <t xml:space="preserve"> 72" RCCP, ASTM C-361,  Class A-25</t>
  </si>
  <si>
    <t xml:space="preserve"> 15" RCCP, ASTM C-361,  Class B-25</t>
  </si>
  <si>
    <t xml:space="preserve"> 18" RCCP, ASTM C-361,  Class B-25</t>
  </si>
  <si>
    <t xml:space="preserve"> 21" RCCP, ASTM C-361,  Class B-25</t>
  </si>
  <si>
    <t xml:space="preserve"> 24" RCCP, ASTM C-361,  Class B-25</t>
  </si>
  <si>
    <t xml:space="preserve"> 27" RCCP, ASTM C-361,  Class B-25</t>
  </si>
  <si>
    <t xml:space="preserve"> 30" RCCP, ASTM C-361,  Class B-25</t>
  </si>
  <si>
    <t xml:space="preserve"> 33" RCCP, ASTM C-361,  Class B-25</t>
  </si>
  <si>
    <t xml:space="preserve"> 36" RCCP, ASTM C-361,  Class B-25</t>
  </si>
  <si>
    <t xml:space="preserve"> 42" RCCP, ASTM C-361,  Class B-25</t>
  </si>
  <si>
    <t xml:space="preserve"> 48" RCCP, ASTM C-361,  Class B-25</t>
  </si>
  <si>
    <t xml:space="preserve"> 54" RCCP, ASTM C-361,  Class B-25</t>
  </si>
  <si>
    <t xml:space="preserve"> 60" RCCP, ASTM C-361,  Class B-25</t>
  </si>
  <si>
    <t xml:space="preserve"> 66" RCCP, ASTM C-361,  Class B-25</t>
  </si>
  <si>
    <t xml:space="preserve"> 72" RCCP, ASTM C-361,  Class B-25</t>
  </si>
  <si>
    <t xml:space="preserve"> 15" RCCP, ASTM C-361,  Class C-25</t>
  </si>
  <si>
    <t xml:space="preserve"> 18" RCCP, ASTM C-361,  Class C-25</t>
  </si>
  <si>
    <t xml:space="preserve"> 21" RCCP, ASTM C-361,  Class C-25</t>
  </si>
  <si>
    <t xml:space="preserve"> 24" RCCP, ASTM C-361,  Class C-25</t>
  </si>
  <si>
    <t xml:space="preserve"> 27" RCCP, ASTM C-361,  Class C-25</t>
  </si>
  <si>
    <t xml:space="preserve"> 30" RCCP, ASTM C-361,  Class C-25</t>
  </si>
  <si>
    <t xml:space="preserve"> 33" RCCP, ASTM C-361,  Class C-25</t>
  </si>
  <si>
    <t xml:space="preserve"> 36" RCCP, ASTM C-361,  Class C-25</t>
  </si>
  <si>
    <t xml:space="preserve"> 42" RCCP, ASTM C-361,  Class C-25</t>
  </si>
  <si>
    <t xml:space="preserve"> 48" RCCP, ASTM C-361,  Class C-25</t>
  </si>
  <si>
    <t xml:space="preserve"> 54" RCCP, ASTM C-361,  Class C-25</t>
  </si>
  <si>
    <t xml:space="preserve"> 60" RCCP, ASTM C-361,  Class C-25</t>
  </si>
  <si>
    <t xml:space="preserve"> 66" RCCP, ASTM C-361,  Class C-25</t>
  </si>
  <si>
    <t xml:space="preserve"> 72" RCCP, ASTM C-361,  Class C-25</t>
  </si>
  <si>
    <t xml:space="preserve"> 15" RCCP, ASTM C-361,  Class D-25</t>
  </si>
  <si>
    <t xml:space="preserve"> 18" RCCP, ASTM C-361,  Class D-25</t>
  </si>
  <si>
    <t xml:space="preserve"> 21" RCCP, ASTM C-361,  Class D-25</t>
  </si>
  <si>
    <t xml:space="preserve"> 24" RCCP, ASTM C-361,  Class D-25</t>
  </si>
  <si>
    <t xml:space="preserve"> 27" RCCP, ASTM C-361,  Class D-25</t>
  </si>
  <si>
    <t xml:space="preserve"> 30" RCCP, ASTM C-361,  Class D-25</t>
  </si>
  <si>
    <t xml:space="preserve"> 33" RCCP, ASTM C-361,  Class D-25</t>
  </si>
  <si>
    <t xml:space="preserve"> 36" RCCP, ASTM C-361,  Class D-25</t>
  </si>
  <si>
    <t xml:space="preserve"> 42" RCCP, ASTM C-361,  Class D-25</t>
  </si>
  <si>
    <t xml:space="preserve"> 48" RCCP, ASTM C-361,  Class D-25</t>
  </si>
  <si>
    <t xml:space="preserve"> 54" RCCP, ASTM C-361,  Class D-25</t>
  </si>
  <si>
    <t xml:space="preserve"> 60" RCCP, ASTM C-361,  Class D-25</t>
  </si>
  <si>
    <t xml:space="preserve"> 66" RCCP, ASTM C-361,  Class D-25</t>
  </si>
  <si>
    <t xml:space="preserve"> 72" RCCP, ASTM C-361,  Class D-25</t>
  </si>
  <si>
    <t xml:space="preserve"> Pipe Subtotal:</t>
  </si>
  <si>
    <t>Floodplain Improvements Subtotal:</t>
  </si>
  <si>
    <t>XIX.</t>
  </si>
  <si>
    <t>XX.</t>
  </si>
  <si>
    <t>XXI.</t>
  </si>
  <si>
    <t>XXII.</t>
  </si>
  <si>
    <t>XXIII.</t>
  </si>
  <si>
    <t>XXIV.</t>
  </si>
  <si>
    <t>ENDWALLS, INLETS &amp; MANHOLES</t>
  </si>
  <si>
    <t>Standard A Headwall - 18" Pipe</t>
  </si>
  <si>
    <t>Standard A Headwall - 21" Pipe</t>
  </si>
  <si>
    <t>Standard A Headwall - 24" Pipe</t>
  </si>
  <si>
    <t>Standard A Headwall - 27" Pipe</t>
  </si>
  <si>
    <t>Standard A headwall - 30" Pipe</t>
  </si>
  <si>
    <t>Standard A Headwall - 36" Pipe</t>
  </si>
  <si>
    <t>Standard A Headwall - 42" Pipe</t>
  </si>
  <si>
    <t>Standard A Headwall - 48" Pipe</t>
  </si>
  <si>
    <t>Standard A Headwall - 54" Pipe</t>
  </si>
  <si>
    <t>Standard A Headwall - 60" Pipe</t>
  </si>
  <si>
    <t>Standard A Headwall - 66" Pipe</t>
  </si>
  <si>
    <t>Standard A Headwall - 72" Pipe</t>
  </si>
  <si>
    <t>Standard C Endwall - 12" Pipe</t>
  </si>
  <si>
    <t>Standard C Endwall - 15" Pipe</t>
  </si>
  <si>
    <t>Standard C Endwall - 18" Pipe</t>
  </si>
  <si>
    <t>Standard C Endwall - 24" Pipe</t>
  </si>
  <si>
    <t>Standard C Endwall - 30" Pipe</t>
  </si>
  <si>
    <t>Standard C Endwall - 36" Pipe</t>
  </si>
  <si>
    <t>Standard C Endwall - 42" Pipe</t>
  </si>
  <si>
    <t>Standard C Endwall - 48" Pipe</t>
  </si>
  <si>
    <t>Standard C Endwall - 54" Pipe</t>
  </si>
  <si>
    <t>Fill-In</t>
  </si>
  <si>
    <t>Standard C Endwall - 60" Pipe</t>
  </si>
  <si>
    <t>Standard E Headwall - 12" Pipe</t>
  </si>
  <si>
    <t>Standard E Headwall - 15" Pipe</t>
  </si>
  <si>
    <t>Standard E Headwall - 18" Pipe</t>
  </si>
  <si>
    <t>Standard E Headwall - 24" Pipe</t>
  </si>
  <si>
    <t>Standard E Headwall - 30" Pipe</t>
  </si>
  <si>
    <t>Standard E Headwall - 36" Pipe</t>
  </si>
  <si>
    <t>Standard E Headwall - 42" Pipe</t>
  </si>
  <si>
    <t>Standard E Headwall - 48" Pipe</t>
  </si>
  <si>
    <t>Standard E Headwall - 54" Pipe</t>
  </si>
  <si>
    <t>Standard E Headwall - 60" Pipe</t>
  </si>
  <si>
    <t>Standard E Headwall - 13" x 11" CMPA</t>
  </si>
  <si>
    <t>Standard E Headwall - 17" x 13" CMPA</t>
  </si>
  <si>
    <t>Standard E Headwall - 21" x 15" CMPA</t>
  </si>
  <si>
    <t>Standard E Headwall - 24" x 18" CMPA</t>
  </si>
  <si>
    <t>Standard E Headwall - 28" x 20" CMPA</t>
  </si>
  <si>
    <t>Standard E Headwall - 35" x 24" CMPA</t>
  </si>
  <si>
    <t>Standard E Headwall - 42" x 29" CMPA</t>
  </si>
  <si>
    <t>Standard E Headwall - 49" x 33" CMPA</t>
  </si>
  <si>
    <t>Standard E Headwall - 57" x 38" CMPA</t>
  </si>
  <si>
    <t>Standard E Headwall - 64" x 43" CMPA</t>
  </si>
  <si>
    <t>Standard E Headwall - 71" x 47" CMPA</t>
  </si>
  <si>
    <t>Standard O Headwall - 18" Pipe</t>
  </si>
  <si>
    <t>Standard O Headwall - 21" Pipe</t>
  </si>
  <si>
    <t>Standard O Headwall - 24" Pipe</t>
  </si>
  <si>
    <t>Standard O Headwall - 27" Pipe</t>
  </si>
  <si>
    <t>Standard O Headwall - 30" Pipe</t>
  </si>
  <si>
    <t>Standard O Headwall - 36" Pipe</t>
  </si>
  <si>
    <t>Standard O Headwall - 42" Pipe</t>
  </si>
  <si>
    <t>Standard O Headwall - 48" Pipe</t>
  </si>
  <si>
    <t>Standard O Headwall - 54" Pipe</t>
  </si>
  <si>
    <t>Standard O Headwall - 60" Pipe</t>
  </si>
  <si>
    <t>Standard O Headwall - 66" Pipe</t>
  </si>
  <si>
    <t>Standard O Headwall - 72" Pipe</t>
  </si>
  <si>
    <t>Standard O Headwall - 14" x 23" HERCCP</t>
  </si>
  <si>
    <t>Standard O Headwall - 19" x 30" HERCCP</t>
  </si>
  <si>
    <t>Standard O Headwall - 22" x 34" HERCCP</t>
  </si>
  <si>
    <t>Standard O Headwall - 24" x 38" HERCCP</t>
  </si>
  <si>
    <t>Standard O headwall - 27" x 42" HERCCP</t>
  </si>
  <si>
    <t>Standard O Headwall - 29" x 45" HERCCP</t>
  </si>
  <si>
    <t>Standard O Headwall - 34" x 53" HERCCP</t>
  </si>
  <si>
    <t>Standard O Headwall - 38" x 60" HERCCP</t>
  </si>
  <si>
    <t>Standard O Headwall - 43" x 68" HERCCP</t>
  </si>
  <si>
    <t>Concrete End Section 12" RCCP</t>
  </si>
  <si>
    <t>Concrete End Section 15" RCCP</t>
  </si>
  <si>
    <t>Concrete End Section 18" RCCP</t>
  </si>
  <si>
    <t>Concrete End Section 21" RCCP</t>
  </si>
  <si>
    <t>Concrete End Section 24" RCCP</t>
  </si>
  <si>
    <t>Concrete End Section 30" RCCP</t>
  </si>
  <si>
    <t>Concrete End Section 33" RCCP</t>
  </si>
  <si>
    <t>Concrete End Section 36" RCCP</t>
  </si>
  <si>
    <t>Concrete End Section 42" RCCP</t>
  </si>
  <si>
    <t>Concrete End Section 48" RCCP</t>
  </si>
  <si>
    <t>Concrete End Section 54" RCCP</t>
  </si>
  <si>
    <t>Concrete End Section 60" RCCP</t>
  </si>
  <si>
    <t>Concrete End Section 66" RCCP</t>
  </si>
  <si>
    <t>Concrete End Section 72" RCCP</t>
  </si>
  <si>
    <t>Concrete End Section - 14" x 23" HERCCP</t>
  </si>
  <si>
    <t>Concrete End Section - 19" x 30" HERCCP</t>
  </si>
  <si>
    <t>Concrete End Section - 22" x 34" HERCCP</t>
  </si>
  <si>
    <t>Concrete End Section - 24" x 38" HERCCP</t>
  </si>
  <si>
    <t>Concrete End Section - 27" x 42" HERCCP</t>
  </si>
  <si>
    <t>Concrete End Section - 29" x 45" HERCCP</t>
  </si>
  <si>
    <t>Concrete End Section - 32" x 49" HERCCP</t>
  </si>
  <si>
    <t>Concrete End Section - 34" x 53" HERCCP</t>
  </si>
  <si>
    <t>Concrete End Section - 38" x 60" HERCCP</t>
  </si>
  <si>
    <t>Concrete End Section - 43" x 68" HERCCP</t>
  </si>
  <si>
    <t>Concrete End Section - 48" x 76" HERCCP</t>
  </si>
  <si>
    <t>End Section 12" CMP</t>
  </si>
  <si>
    <t>End Section 15" CMP</t>
  </si>
  <si>
    <t>End Section 18" CMP</t>
  </si>
  <si>
    <t>End Section 21" CMP</t>
  </si>
  <si>
    <t>End Section 24" CMP</t>
  </si>
  <si>
    <t>End Section 27" CMP</t>
  </si>
  <si>
    <t>End Section 30" CMP</t>
  </si>
  <si>
    <t>End Section 33" CMP</t>
  </si>
  <si>
    <t>End Section 36" CMP</t>
  </si>
  <si>
    <t>End Section 42" CMP</t>
  </si>
  <si>
    <t>End Section 48" CMP</t>
  </si>
  <si>
    <t>End Section 54" CMP</t>
  </si>
  <si>
    <t>End Section 60" CMP</t>
  </si>
  <si>
    <t>End Section 66" CMP</t>
  </si>
  <si>
    <t>End Section 72" CMP</t>
  </si>
  <si>
    <t>End Section 78" CMP</t>
  </si>
  <si>
    <t>End Section 84" CMP</t>
  </si>
  <si>
    <t>End Section 17" x 13" CMPA</t>
  </si>
  <si>
    <t>End Section 21" x 15" CMPA</t>
  </si>
  <si>
    <t>End Section 24" x 18" CMPA</t>
  </si>
  <si>
    <t>End Section 28" x 20" CMPA</t>
  </si>
  <si>
    <t>End Section 35" x 24" CMPA</t>
  </si>
  <si>
    <t>End Section 42" x 29" CMPA</t>
  </si>
  <si>
    <t>End Section 49" x 33" CMPA</t>
  </si>
  <si>
    <t>End Section 57" x 38" CMPA</t>
  </si>
  <si>
    <t>End Section 64" x 43" CMPA</t>
  </si>
  <si>
    <t>End Section 71" x 47" CMPA</t>
  </si>
  <si>
    <t>End Section 77" x 52" CMPA</t>
  </si>
  <si>
    <t>End Section 83" x 57" CMPA</t>
  </si>
  <si>
    <t>VF</t>
  </si>
  <si>
    <t>Precast Single WR Inlet</t>
  </si>
  <si>
    <t>Precast NR Inlet</t>
  </si>
  <si>
    <t>Standard WRM Inlet</t>
  </si>
  <si>
    <t>Standard 5' COG Inlet</t>
  </si>
  <si>
    <t>Standard 10' COG Inlet</t>
  </si>
  <si>
    <t>Standard 15' COG Inlet</t>
  </si>
  <si>
    <t>Standard 20' COG Inlet</t>
  </si>
  <si>
    <t>Standard 5' COS Inlet</t>
  </si>
  <si>
    <t>Standard 10' COS Inlet</t>
  </si>
  <si>
    <t>Standard 15' COS Inlet</t>
  </si>
  <si>
    <t>Standard 20' COS Inlet</t>
  </si>
  <si>
    <t>Precast Standard A-5 Inlet</t>
  </si>
  <si>
    <t>Precast Standard A-10 Inlet</t>
  </si>
  <si>
    <t>Precast Standard Type "D" Inlet</t>
  </si>
  <si>
    <t>Type "E" Inlet</t>
  </si>
  <si>
    <t>Type "E" Combination Inlet</t>
  </si>
  <si>
    <t>Type "S" Combination Inlet</t>
  </si>
  <si>
    <t>Type Single - "S"</t>
  </si>
  <si>
    <t>Type Double - "S"</t>
  </si>
  <si>
    <t>Yard Inlet</t>
  </si>
  <si>
    <t>Precast Open End Grate</t>
  </si>
  <si>
    <t>Adjust Existing Inlet</t>
  </si>
  <si>
    <t>Field Connection - 15" to 27"</t>
  </si>
  <si>
    <t>Field Connection - 15" to 30"</t>
  </si>
  <si>
    <t>Field Connection - 15" to 33"</t>
  </si>
  <si>
    <t>Field Connection - 15" to 36"</t>
  </si>
  <si>
    <t>Field Connection - 15" to 42"</t>
  </si>
  <si>
    <t>Field Connection - 15" to 48"</t>
  </si>
  <si>
    <t>Field Connection - 15" to 54"</t>
  </si>
  <si>
    <t>Field Connection - 15" to 60"</t>
  </si>
  <si>
    <t>Field Connection - 18" to 60"</t>
  </si>
  <si>
    <t>Field Connection - 24" to 60"</t>
  </si>
  <si>
    <t>Field Connection - 27" to 60"</t>
  </si>
  <si>
    <t>Field Connection - 30" to 48"</t>
  </si>
  <si>
    <t>Field Connection - 30" to 60"</t>
  </si>
  <si>
    <t>Type C-Manhole (Precast Shallow) - 4' Diameter</t>
  </si>
  <si>
    <t>Type C-Manhole (Precast Shallow) - 5' Diameter</t>
  </si>
  <si>
    <t>Manhole Cover</t>
  </si>
  <si>
    <t>Manhole Steps</t>
  </si>
  <si>
    <t>Subgrade Trench Drains</t>
  </si>
  <si>
    <t xml:space="preserve"> </t>
  </si>
  <si>
    <t>EW, Inlets &amp; MH Subtotal:</t>
  </si>
  <si>
    <t>SWALES, DITCHES &amp; CHANNELS</t>
  </si>
  <si>
    <t>Trim Existing Ditches</t>
  </si>
  <si>
    <t>Swale &amp; Ditch Subtotal:</t>
  </si>
  <si>
    <t xml:space="preserve">      Hide Zero Costs ==&gt;</t>
  </si>
  <si>
    <t xml:space="preserve">      Select Form Type First ==&gt;</t>
  </si>
  <si>
    <t xml:space="preserve">      Fill out form and then </t>
  </si>
  <si>
    <t>RIP-RAP</t>
  </si>
  <si>
    <t>Geotextile Class "C" - Filter Cloth or Blanket</t>
  </si>
  <si>
    <t>MSHA Class 0 Ungrouted Rip-rap</t>
  </si>
  <si>
    <t>MSHA Class 1 Ungrouted Rip-rap</t>
  </si>
  <si>
    <t>MSHA Class 2 Ungrouted Rip-rap</t>
  </si>
  <si>
    <t>MSHA Class 3 Ungrouted Rip-rap</t>
  </si>
  <si>
    <t>Rip-rap Subtotal:</t>
  </si>
  <si>
    <t>Sod, Seed &amp; Mulch Subtotal:</t>
  </si>
  <si>
    <t>FLOODPLAIN IMPROVEMENTS</t>
  </si>
  <si>
    <t>Floodplain Improvements (not listed above)</t>
  </si>
  <si>
    <t>TOTAL ITEMS XIII. THROUGH XVIII. ( STORM DRAINAGE)</t>
  </si>
  <si>
    <t>WATER MAINS</t>
  </si>
  <si>
    <t>Water Main Subtotal:</t>
  </si>
  <si>
    <t>SEWER MAINS</t>
  </si>
  <si>
    <t>Sewer Main Subtotal:</t>
  </si>
  <si>
    <t>HOUSE CONNECTIONS</t>
  </si>
  <si>
    <t>Water House Connections</t>
  </si>
  <si>
    <t>Sewer House Connections</t>
  </si>
  <si>
    <t>WHC &amp; SHC Subtotal:</t>
  </si>
  <si>
    <t>MANHOLES</t>
  </si>
  <si>
    <t>Manholes</t>
  </si>
  <si>
    <t>Manholes Subtotal:</t>
  </si>
  <si>
    <t>Oil/Grease Separators</t>
  </si>
  <si>
    <t>TOTAL ITEMS XIX. THROUGH XXIII. (WATER &amp; SEWER)</t>
  </si>
  <si>
    <t>STORMWATER MANAGEMENT</t>
  </si>
  <si>
    <t>Clearing &amp; Grubbing</t>
  </si>
  <si>
    <t>Clearing &amp; Grubbing Subtotal:</t>
  </si>
  <si>
    <t>Grading</t>
  </si>
  <si>
    <t>Clay Backfill for Core Trench</t>
  </si>
  <si>
    <t>Control Structure &amp; Pipes</t>
  </si>
  <si>
    <t>Corrugated Metal Riser Structure</t>
  </si>
  <si>
    <t>Corrugated Metal Trash Rack for CM Riser</t>
  </si>
  <si>
    <t>Corrugated Metal Anti-Seep Collar</t>
  </si>
  <si>
    <t>Reinforced Concrete Riser Structure</t>
  </si>
  <si>
    <t>A-2 Concrete Cradle</t>
  </si>
  <si>
    <t>Reinforced Concrete Anti-Seep Collar</t>
  </si>
  <si>
    <t>Sand Filter Diaphragm</t>
  </si>
  <si>
    <t>Endwalls/Endsections</t>
  </si>
  <si>
    <t>Cont. Str. Subtotal:</t>
  </si>
  <si>
    <t>Rip-rap &amp; Stones</t>
  </si>
  <si>
    <t>Sod, Seeding &amp; Mulching</t>
  </si>
  <si>
    <t>Miscellaneous</t>
  </si>
  <si>
    <t>Miscellaneous Subtotal:</t>
  </si>
  <si>
    <t xml:space="preserve">TOTALS OF ITEM XXIV. (STORMWATER MANAGEMENT) </t>
  </si>
  <si>
    <t>CONSTRUCTION COST ESTIMATE TOTAL (CCET):</t>
  </si>
  <si>
    <t>DEVELOPMENT ENGINEERING DIVISION (DP&amp;Z), ENGINEERING REVIEW FEE</t>
  </si>
  <si>
    <t>AND DEPARTMENT OF PUBLIC WORKS, ADMINISTRATIVE AND INSPECTION FEE</t>
  </si>
  <si>
    <t>For Site Development Plan</t>
  </si>
  <si>
    <t>Site Construction Cost Estimate &amp; Fee Calculations</t>
  </si>
  <si>
    <t>W&amp;S Cont. No.:</t>
  </si>
  <si>
    <t>P&amp;Z File No.:</t>
  </si>
  <si>
    <t>Name of Development:</t>
  </si>
  <si>
    <t>Street Name:</t>
  </si>
  <si>
    <t>Length:</t>
  </si>
  <si>
    <t>Width:</t>
  </si>
  <si>
    <t>DESCRIPTION OF WORK: (Privately Maintained Facilities)</t>
  </si>
  <si>
    <t>SITE WORK</t>
  </si>
  <si>
    <t>Clearing &amp; Grading</t>
  </si>
  <si>
    <t>Paving</t>
  </si>
  <si>
    <t>Bituminous Curbs</t>
  </si>
  <si>
    <t>Drain Easements, Guardrails, Barricades, Rip-rap</t>
  </si>
  <si>
    <t>Signs, Traffic Control Devices &amp; Roadway Marking</t>
  </si>
  <si>
    <t>Sidewalks &amp; Walkways</t>
  </si>
  <si>
    <t>Subtotal:</t>
  </si>
  <si>
    <t>Control Structures &amp; Pipe</t>
  </si>
  <si>
    <t>Type of System:</t>
  </si>
  <si>
    <t>Maintenance (Public/Private):</t>
  </si>
  <si>
    <t xml:space="preserve">Waved: </t>
  </si>
  <si>
    <t>Regional Under:</t>
  </si>
  <si>
    <t>Existing Under:</t>
  </si>
  <si>
    <t>Exempt:</t>
  </si>
  <si>
    <t>Location:</t>
  </si>
  <si>
    <t>Percentage:</t>
  </si>
  <si>
    <t>Nearest Street:</t>
  </si>
  <si>
    <t>Coordinates:</t>
  </si>
  <si>
    <t>STORM DRAINAGE</t>
  </si>
  <si>
    <t>Pipes &amp; Underdrains</t>
  </si>
  <si>
    <t>Endwalls &amp; Inlets</t>
  </si>
  <si>
    <t>Swales &amp; Rip-rap</t>
  </si>
  <si>
    <t>WATER &amp; SEWER</t>
  </si>
  <si>
    <t>Water Main</t>
  </si>
  <si>
    <t>Sewer Main</t>
  </si>
  <si>
    <t>House Connections</t>
  </si>
  <si>
    <t xml:space="preserve">                              Subtotal Items III &amp; IV:</t>
  </si>
  <si>
    <t xml:space="preserve">                Engineering Fee Items III &amp; IV:</t>
  </si>
  <si>
    <t>FECC:</t>
  </si>
  <si>
    <t>TFD:</t>
  </si>
  <si>
    <t>Less PRFP:</t>
  </si>
  <si>
    <t>BFD:</t>
  </si>
  <si>
    <t>Prepared By:</t>
  </si>
  <si>
    <t>Date</t>
  </si>
  <si>
    <t>Approved By:</t>
  </si>
  <si>
    <t>Chief, Development Engineering Division</t>
  </si>
  <si>
    <t>For Office Use Only:</t>
  </si>
  <si>
    <t>FINAL CONSTRUCTION COST ESTIMATE AND FEE CALCULATIONS</t>
  </si>
  <si>
    <t>Estimated Construction Time:</t>
  </si>
  <si>
    <t>Remove Existing Masonry</t>
  </si>
  <si>
    <t xml:space="preserve">   6" BCCMP - 16 ga.</t>
  </si>
  <si>
    <t>Wooden Noise Wall Height Up To 8'</t>
  </si>
  <si>
    <t>Mill Existing Asphalt - 0" to 2" Deep</t>
  </si>
  <si>
    <t>Soil Stabilization Matting (Miramat, Curlex, etc.)</t>
  </si>
  <si>
    <t>Noise Barrier System Height Up To 24'</t>
  </si>
  <si>
    <t xml:space="preserve"> 4" PVC Pipe Schedule 80</t>
  </si>
  <si>
    <t xml:space="preserve"> 6" PVC Pipe Schedule 80</t>
  </si>
  <si>
    <t xml:space="preserve"> 4" Perforated PVC Pipe Schedule 80</t>
  </si>
  <si>
    <t xml:space="preserve"> 6" Perforated PVC Pipe Schedule 80</t>
  </si>
  <si>
    <t>Sand (washed) for Bioretention</t>
  </si>
  <si>
    <t>Pea Gravel (washed) for Bioretention</t>
  </si>
  <si>
    <t>Planting Soil for Bioretention</t>
  </si>
  <si>
    <t>Mulch for Bioretention</t>
  </si>
  <si>
    <t>Trees for Bioretention</t>
  </si>
  <si>
    <t>Shrubs for Bioretention</t>
  </si>
  <si>
    <t>Grasses for Bioretention</t>
  </si>
  <si>
    <t>Concrete Curb &amp; Gutter Transition</t>
  </si>
  <si>
    <t>Monolithic Concrete Median</t>
  </si>
  <si>
    <t>Monolithic Concrete Curb  &amp; Sidewalk</t>
  </si>
  <si>
    <t>Gravel Base Course Graded Aggregate (GAB)</t>
  </si>
  <si>
    <t>2" Sawcut</t>
  </si>
  <si>
    <t>Full Depth Sawcut</t>
  </si>
  <si>
    <t>Rubberized Crack Sealer</t>
  </si>
  <si>
    <t>HMA SuperPave Final Surface</t>
  </si>
  <si>
    <t>HMA SuperPave Intermediate</t>
  </si>
  <si>
    <t>HMA SuperPave Base</t>
  </si>
  <si>
    <t>Chip Seal Double Surface Treatment</t>
  </si>
  <si>
    <t>GAL</t>
  </si>
  <si>
    <t xml:space="preserve">   8" CMP Galvanized - 16 gauge</t>
  </si>
  <si>
    <t xml:space="preserve"> 10" CMP Galvanized - 16 gauge</t>
  </si>
  <si>
    <t xml:space="preserve"> 12" CMP Galvanized - 16 gauge</t>
  </si>
  <si>
    <t xml:space="preserve"> 15" CMP Galvanized - 16 gauge</t>
  </si>
  <si>
    <t xml:space="preserve"> 18" CMP Galvanized - 16 gauge</t>
  </si>
  <si>
    <t xml:space="preserve"> 21" CMP Galvanized - 16 gauge</t>
  </si>
  <si>
    <t xml:space="preserve"> 24" CMP Galvanized - 16 gauge</t>
  </si>
  <si>
    <t xml:space="preserve"> 24" CMP Galvanized - 14 gauge</t>
  </si>
  <si>
    <t xml:space="preserve"> 27" CMP Galvanized - 14 gauge</t>
  </si>
  <si>
    <t xml:space="preserve"> 30" CMP Galvanized - 14 gauge</t>
  </si>
  <si>
    <t xml:space="preserve"> 36" CMP Galvanized - 14 gauge</t>
  </si>
  <si>
    <t xml:space="preserve"> 42" CMP Galvanized - 14 gauge</t>
  </si>
  <si>
    <t xml:space="preserve"> 36" CMP Galvanized - 12 gauge</t>
  </si>
  <si>
    <t xml:space="preserve"> 48" CMP Galvanized - 12 gauge</t>
  </si>
  <si>
    <t xml:space="preserve"> 54" CMP Galvanized - 12 gauge</t>
  </si>
  <si>
    <t xml:space="preserve"> 60" CMP Galvanized - 10 gauge</t>
  </si>
  <si>
    <t xml:space="preserve"> 66" CMP Galvanized - 10 gauge</t>
  </si>
  <si>
    <t xml:space="preserve"> 72" CMP Galvanized - 8 gauge</t>
  </si>
  <si>
    <t xml:space="preserve">   8" CMP Aluminized - 16 gauge</t>
  </si>
  <si>
    <t xml:space="preserve"> 10" CMP Aluminized - 16 gauge</t>
  </si>
  <si>
    <t xml:space="preserve"> 12" CMP Aluminized - 16 gauge</t>
  </si>
  <si>
    <t xml:space="preserve"> 15" CMP Aluminized - 16 gauge</t>
  </si>
  <si>
    <t xml:space="preserve"> 18" CMP Aluminized - 16 gauge</t>
  </si>
  <si>
    <t xml:space="preserve"> 21" CMP Aluminized - 16 gauge</t>
  </si>
  <si>
    <t xml:space="preserve"> 12" CMP Aluminized - 14 gauge</t>
  </si>
  <si>
    <t xml:space="preserve"> 15" CMP Aluminized - 14 gauge</t>
  </si>
  <si>
    <t xml:space="preserve"> 18" CMP Aluminized - 14 gauge</t>
  </si>
  <si>
    <t xml:space="preserve"> 21" CMP Aluminized - 14 gauge</t>
  </si>
  <si>
    <t xml:space="preserve"> 24" CMP Aluminized - 14 gauge</t>
  </si>
  <si>
    <t xml:space="preserve"> 27" CMP Aluminized - 14 gauge</t>
  </si>
  <si>
    <t xml:space="preserve"> 30" CMP Aluminized - 14 gauge</t>
  </si>
  <si>
    <t xml:space="preserve"> 36" CMP Aluminized - 12 gauge</t>
  </si>
  <si>
    <t xml:space="preserve"> 48" CMP Aluminized - 12 gauge</t>
  </si>
  <si>
    <t xml:space="preserve"> 54" CMP Aluminized - 12 gauge</t>
  </si>
  <si>
    <t xml:space="preserve"> 60" CMP Aluminized - 10 gauge</t>
  </si>
  <si>
    <t xml:space="preserve"> 66" CMP Aluminized - 10 gauge</t>
  </si>
  <si>
    <t xml:space="preserve"> 72" CMP Aluminized - 8 gauge</t>
  </si>
  <si>
    <t>12" HDPE, Smooth Inside, Plastic Rigid Pipe</t>
  </si>
  <si>
    <t>15" HDPE, Smooth Inside, Plastic Rigid Pipe</t>
  </si>
  <si>
    <t>18" HDPE, Smooth Inside, Plastic Rigid Pipe</t>
  </si>
  <si>
    <t>24" HDPE, Smooth Inside, Plastic Rigid Pipe</t>
  </si>
  <si>
    <t>30" HDPE, Smooth Inside, Plastic Rigid Pipe</t>
  </si>
  <si>
    <t>36" HDPE, Smooth Inside, Plastic Rigid Pipe</t>
  </si>
  <si>
    <t>Perforated 4" PVC Schedule 40 Rigid Pipe</t>
  </si>
  <si>
    <t>Perforated 6" PVC Schedule 40 Rigid Pipe</t>
  </si>
  <si>
    <t>Perforated 8" PVC Schedule 40 Rigid Pipe</t>
  </si>
  <si>
    <t>Perforated 10" PVC Schedule 40 Rigid Pipe</t>
  </si>
  <si>
    <t>V.</t>
  </si>
  <si>
    <t>VI.</t>
  </si>
  <si>
    <t>VII.</t>
  </si>
  <si>
    <t>VIII.</t>
  </si>
  <si>
    <t>IX.</t>
  </si>
  <si>
    <t>X.</t>
  </si>
  <si>
    <t>XI.</t>
  </si>
  <si>
    <t>XII.</t>
  </si>
  <si>
    <t>XIII.</t>
  </si>
  <si>
    <t>XIV.</t>
  </si>
  <si>
    <t>XV.</t>
  </si>
  <si>
    <t>XVI.</t>
  </si>
  <si>
    <t>XVII.</t>
  </si>
  <si>
    <t>XVIII.</t>
  </si>
  <si>
    <t>Perforated 12" PVC Schedule 40 Rigid Pipe</t>
  </si>
  <si>
    <t xml:space="preserve"> 17" x 13" CSP Pipe Arch - 16 gauge</t>
  </si>
  <si>
    <t xml:space="preserve"> 21" x 15" CSP Pipe Arch - 16 gauge</t>
  </si>
  <si>
    <t xml:space="preserve"> 24" x 18" CSP Pipe Arch - 16 gauge</t>
  </si>
  <si>
    <t xml:space="preserve"> 28" x 20" CSP Pipe Arch - 14 gauge</t>
  </si>
  <si>
    <t xml:space="preserve"> 35" x 24" CSP Pipe Arch - 14 gauge</t>
  </si>
  <si>
    <t xml:space="preserve"> 42" x 29" CSP Pipe Arch - 12 gauge</t>
  </si>
  <si>
    <t xml:space="preserve"> 49" x 33" CSP Pipe Arch - 12 gauge</t>
  </si>
  <si>
    <t xml:space="preserve"> 57" x 38" CSP Pipe Arch - 10 gauge</t>
  </si>
  <si>
    <t xml:space="preserve"> 17" x 13" CAP Pipe Arch - 16 gauge</t>
  </si>
  <si>
    <t xml:space="preserve"> 21" x 15" CAP Pipe Arch - 16 gauge</t>
  </si>
  <si>
    <t xml:space="preserve"> 24" x 18" CAP Pipe Arch - 16 gauge</t>
  </si>
  <si>
    <t xml:space="preserve"> 28" x 20" CAP Pipe Arch - 14 gauge</t>
  </si>
  <si>
    <t xml:space="preserve"> 35" x 24" CAP Pipe Arch - 14 gauge</t>
  </si>
  <si>
    <t xml:space="preserve"> 42" x 29" CAP Pipe Arch - 12 gauge</t>
  </si>
  <si>
    <t xml:space="preserve"> 49" x 33" CAP Pipe Arch - 12 gauge</t>
  </si>
  <si>
    <t xml:space="preserve"> 57" x 38" CAP Pipe Arch - 12 gauge</t>
  </si>
  <si>
    <t xml:space="preserve"> 17" x 13" CM Pipe Arch - Coated &amp; Paved - 16 gauge</t>
  </si>
  <si>
    <t xml:space="preserve"> 21" x 15" CM Pipe Arch - Coated &amp; Paved - 16 gauge</t>
  </si>
  <si>
    <t xml:space="preserve"> 28" x 20" CM Pipe Arch - Coated &amp; Paved - 14 gauge</t>
  </si>
  <si>
    <t xml:space="preserve"> 35" x 24" CM Pipe Arch - Coated &amp; Paved - 14 gauge</t>
  </si>
  <si>
    <t xml:space="preserve"> 42" x 29" CM Pipe Arch - Coated &amp; Paved - 12 gauge</t>
  </si>
  <si>
    <t xml:space="preserve"> 49" x 33" CM Pipe Arch - Coated &amp; Paved - 12 gauge</t>
  </si>
  <si>
    <t xml:space="preserve"> 57" x 38" CM Pipe Arch - Coated &amp; Paved - 12 gauge</t>
  </si>
  <si>
    <t xml:space="preserve"> 17" x 13" ALCM Pipe Arch - Coated &amp; Paved - 16 gauge</t>
  </si>
  <si>
    <t xml:space="preserve"> 21" x 15" ALCM Pipe Arch - Coated &amp; Paved - 16 gauge</t>
  </si>
  <si>
    <t xml:space="preserve"> 28" x 20" ALCM Pipe Arch - Coated &amp; Paved - 14 gauge</t>
  </si>
  <si>
    <t xml:space="preserve"> 35" x 24" ALCM Pipe Arch - Coated &amp; Paved - 14 gauge</t>
  </si>
  <si>
    <t xml:space="preserve"> 42" x 29" ALCM Pipe Arch - Coated &amp; Paved - 12 gauge</t>
  </si>
  <si>
    <t xml:space="preserve"> 49" x 33" ALCM Pipe Arch - Coated &amp; Paved - 12 gauge</t>
  </si>
  <si>
    <t xml:space="preserve"> 57" x 38" ALCM Pipe Arch - Coated &amp; Paved - 12 gauge</t>
  </si>
  <si>
    <t xml:space="preserve">   8" BCMP Galvanized - 16 gauge</t>
  </si>
  <si>
    <t xml:space="preserve"> 10" BCMP Galvanized - 16 gauge</t>
  </si>
  <si>
    <t xml:space="preserve"> 12" BCMP Galvanized - 16 gauge</t>
  </si>
  <si>
    <t xml:space="preserve"> 15" BCMP Galvanized - 16 gauge</t>
  </si>
  <si>
    <t xml:space="preserve"> 18" BCMP Galvanized - 16 gauge</t>
  </si>
  <si>
    <t xml:space="preserve"> 24" BCMP Galvanized - 14 gauge</t>
  </si>
  <si>
    <t xml:space="preserve"> 30" BCMP Galvanized - 14 gauge</t>
  </si>
  <si>
    <t xml:space="preserve"> 36" BCMP Galvanized - 12 gauge</t>
  </si>
  <si>
    <t xml:space="preserve"> 48" BCMP Galvanized - 12 gauge</t>
  </si>
  <si>
    <t xml:space="preserve"> 60" BCMP Galvanized - 10 gauge</t>
  </si>
  <si>
    <t xml:space="preserve"> 72" BCMP Galvanized -   8 gauge</t>
  </si>
  <si>
    <t xml:space="preserve">   8" BCMP Aluminized - 16 gauge</t>
  </si>
  <si>
    <t xml:space="preserve"> 10" BCMP Aluminized - 16 gauge</t>
  </si>
  <si>
    <t xml:space="preserve"> 12" BCMP Aluminized - 16 gauge</t>
  </si>
  <si>
    <t xml:space="preserve"> 15" BCMP Aluminized - 16 gauge</t>
  </si>
  <si>
    <t xml:space="preserve"> 18" BCMP Aluminized - 16 gauge</t>
  </si>
  <si>
    <t xml:space="preserve"> 24" BCMP Aluminized - 14 gauge</t>
  </si>
  <si>
    <t xml:space="preserve"> 30" BCMP Aluminized - 14 gauge</t>
  </si>
  <si>
    <t xml:space="preserve"> 36" BCMP Aluminized - 12 gauge</t>
  </si>
  <si>
    <t xml:space="preserve"> 48" BCMP Aluminized - 12 gauge</t>
  </si>
  <si>
    <t xml:space="preserve"> 60" BCMP Aluminized - 10 gauge</t>
  </si>
  <si>
    <t xml:space="preserve"> 72" BCMP Aluminized -   8 gauge</t>
  </si>
  <si>
    <t>Removal of Existing Pipe</t>
  </si>
  <si>
    <t>Re-laid Old Pipe Culverts (Any Size)</t>
  </si>
  <si>
    <t>Standard A Headwall - 12" Pipe</t>
  </si>
  <si>
    <t>Standard A Headwall - 15" Pipe</t>
  </si>
  <si>
    <t>Standard A headwall - 33" Pipe</t>
  </si>
  <si>
    <t>Standard C Endwall - 21" Pipe</t>
  </si>
  <si>
    <t>Standard C Endwall - 27" Pipe</t>
  </si>
  <si>
    <t>Standard C Endwall - 33" Pipe</t>
  </si>
  <si>
    <t>Standard E Headwall - 21" Pipe</t>
  </si>
  <si>
    <t>Standard E Headwall - 27" Pipe</t>
  </si>
  <si>
    <t>Standard E Headwall - 33" Pipe</t>
  </si>
  <si>
    <t>12" HDPE End Section</t>
  </si>
  <si>
    <t>15" HDPE End Section</t>
  </si>
  <si>
    <t>18" HDPE End Section</t>
  </si>
  <si>
    <t>24" HDPE End Section</t>
  </si>
  <si>
    <t>30" HDPE End Section</t>
  </si>
  <si>
    <t>36" HDPE End Section</t>
  </si>
  <si>
    <t>39" HDPE End Section</t>
  </si>
  <si>
    <t>Concrete End Section 27" RCCP</t>
  </si>
  <si>
    <t>Precast Single WR Inlet - Vertical Depth Exceeds 4 ft.</t>
  </si>
  <si>
    <t>Precast NR Inlet - Vertical Depth Exceeds 4 ft.</t>
  </si>
  <si>
    <t>Standard WRM Inlet - Vertical Depth Exceeds 4 ft.</t>
  </si>
  <si>
    <t>Standard 5' COG - Vertical Depth Exceeds 6 ft.</t>
  </si>
  <si>
    <t>Standard 10' COG - Vertical Depth Exceeds 6 ft.</t>
  </si>
  <si>
    <t>Standard 15' COG - Vertical Depth Exceeds 6 ft.</t>
  </si>
  <si>
    <t>Standard 20' COG - Vertical Depth Exceeds 6 ft.</t>
  </si>
  <si>
    <t>Standard 5' COS - Vertical Depth Exceeds 6 ft.</t>
  </si>
  <si>
    <t>Standard 10' COS - Vertical Depth Exceeds 6 ft.</t>
  </si>
  <si>
    <t>Standard 15' COS - Vertical Depth Exceeds 6 ft.</t>
  </si>
  <si>
    <t>Standard 20' COS - Vertical Depth Exceeds 6 ft.</t>
  </si>
  <si>
    <t>Type "E" Inlet - Vertical Depth Exceeds 4 ft.</t>
  </si>
  <si>
    <t>Type "S" Combination Inlet - Vertical Depth Exceeds 4 ft.</t>
  </si>
  <si>
    <t>Type Single "S" - Vertical Depth Exceeds 4 ft.</t>
  </si>
  <si>
    <t>Type Double "S" - Vertical Depth Exceeds 4 ft.</t>
  </si>
  <si>
    <t>Double Type "S" Combination Inlet (Parallel to Curb)</t>
  </si>
  <si>
    <t>Double Type "S" Combination Inlet (Normal to Curb)</t>
  </si>
  <si>
    <t>Double Type "S" Combination - Vertical Depth Exceeds 4 ft.</t>
  </si>
  <si>
    <t>Yard Inlet - Vertical Depth Exceeds 4 ft.</t>
  </si>
  <si>
    <t>Type C-Manhole (Precast) - 5' Dia (27"-36" Pipes)</t>
  </si>
  <si>
    <t>Type C-Manhole (Precast) - 4' Dia (12"-24" Pipes)</t>
  </si>
  <si>
    <t>Type C-Manhole (Precast) - 5' Dia - VD &gt; 8'</t>
  </si>
  <si>
    <t>Type C-Manhole (Precast) - 4' Dia - VD &gt; 8'</t>
  </si>
  <si>
    <t>Type C-Manhole (Precast) - 6' Dia (42"-48" Pipes)</t>
  </si>
  <si>
    <t>Type C-Manhole (Precast) - 6' Dia - VD &gt; 8'</t>
  </si>
  <si>
    <t>Type C-Manhole (Precast) - 7' Dia (54"-60" Pipes)</t>
  </si>
  <si>
    <t>Type C-Manhole (Precast) - 7' Dia - VD &gt; 8'</t>
  </si>
  <si>
    <t>Type C-Manhole (Precast) - 8' Dia (72"-84" Pipes)</t>
  </si>
  <si>
    <t>Type C-Manhole (Precast) - 8' Dia - VD &gt; 8'</t>
  </si>
  <si>
    <t>Type C-Manhole (Precast) - 10' Dia - VD &gt; 8'</t>
  </si>
  <si>
    <t>Type C-Manhole (Precast) -10' Dia(90"-96" Pipes)</t>
  </si>
  <si>
    <t>Remove Ex. Catch Basin or Manhole</t>
  </si>
  <si>
    <t xml:space="preserve"> 4" Perforated Circular Pipe Underdrain</t>
  </si>
  <si>
    <t xml:space="preserve"> 6" Perforated Circular Pipe Underdrain</t>
  </si>
  <si>
    <t xml:space="preserve"> 8" Perforated Circular Pipe Underdrain</t>
  </si>
  <si>
    <t xml:space="preserve"> 4" Circular Pipe Underdrain Outlets</t>
  </si>
  <si>
    <t xml:space="preserve"> 6" Circular Pipe Underdrain Outlets</t>
  </si>
  <si>
    <t xml:space="preserve"> 8" Circular Pipe Underdrain Outlets</t>
  </si>
  <si>
    <t>Aggregate Backfill for Underdrains</t>
  </si>
  <si>
    <t>Geotextile for Underdrains</t>
  </si>
  <si>
    <t xml:space="preserve"> 6" Perforated Circular Pipe Long Underdrain</t>
  </si>
  <si>
    <t>Gabions - 12'x6'x.75' Basket w/Stone &amp; Filter Cloth</t>
  </si>
  <si>
    <t>Gabions - 12'x3'x3' Basket w/Stone &amp;Filter Cloth</t>
  </si>
  <si>
    <t>Gabions - 6'x3'x1' Basket w/Stone &amp; Filter Cloth</t>
  </si>
  <si>
    <t>Gabions - 6'x3'x1.5' Basket w/Stone &amp; Filter Cloth</t>
  </si>
  <si>
    <t>Gabions - 6'x3'x3' Basket w/Stone &amp; Filter Cloth</t>
  </si>
  <si>
    <t>Gabions - 9'x3'x3' Basket w/Stone &amp;Filter Cloth</t>
  </si>
  <si>
    <t>Gabions - 9'x6'x.75' Basket w/Stone &amp; Filter Cloth</t>
  </si>
  <si>
    <t>Gabions - 12'x3'x1' Basket w/Stone &amp; Filter Cloth</t>
  </si>
  <si>
    <t>No. 2 Stone (3/4" - 1-1/2")</t>
  </si>
  <si>
    <t xml:space="preserve">   4" DIP</t>
  </si>
  <si>
    <t xml:space="preserve">   6" DIP</t>
  </si>
  <si>
    <t xml:space="preserve">   8" DIP</t>
  </si>
  <si>
    <t xml:space="preserve"> 12" DIP</t>
  </si>
  <si>
    <t xml:space="preserve"> 16" DIP</t>
  </si>
  <si>
    <t>4" C-900 PVC</t>
  </si>
  <si>
    <t>6" C-900 PVC</t>
  </si>
  <si>
    <t>8" C-900 PVC</t>
  </si>
  <si>
    <t>10" C-900 PVC</t>
  </si>
  <si>
    <t>12" C-900 PVC</t>
  </si>
  <si>
    <t>3/4" Copper WHC</t>
  </si>
  <si>
    <t>1" Copper WHC</t>
  </si>
  <si>
    <t>1-1/2" Copper WHC</t>
  </si>
  <si>
    <t>2" Copper WHC</t>
  </si>
  <si>
    <t>3" PVC Schedule 40 WHC</t>
  </si>
  <si>
    <t>4" PVC Schedule 40 WHC</t>
  </si>
  <si>
    <t>4" PVC Schedule 40 (less than 12' deep)</t>
  </si>
  <si>
    <t>6" PVC Schedule 40 (less than 12' deep)</t>
  </si>
  <si>
    <t>8" PVC Schedule 40 (less than 12' deep)</t>
  </si>
  <si>
    <t>10" PVC Schedule 40 (less than 12' deep)</t>
  </si>
  <si>
    <t>12" PVC Schedule 40 (less than 12' deep)</t>
  </si>
  <si>
    <t>8" PVC Schedule 40 (12' - 16' deep)</t>
  </si>
  <si>
    <t>8" PVC Schedule 40 (greater than 16' deep)</t>
  </si>
  <si>
    <t>8" DIP Sewer (all depths)</t>
  </si>
  <si>
    <t>10" DIP Sewer (all depths)</t>
  </si>
  <si>
    <t>12" DIP Sewer (all depths)</t>
  </si>
  <si>
    <t>4" C-900 PVC Sewer Pipe</t>
  </si>
  <si>
    <t>6" C-900 PVC Sewer Pipe</t>
  </si>
  <si>
    <t>8" C-900 PVC Sewer Pipe</t>
  </si>
  <si>
    <t>10" C-900 PVC Sewer Pipe</t>
  </si>
  <si>
    <t>12" C-900 PVC Sewer Pipe</t>
  </si>
  <si>
    <t>4' Sewer Manhole</t>
  </si>
  <si>
    <t>Sewer Cleanouts</t>
  </si>
  <si>
    <t>Type A Drop Connection</t>
  </si>
  <si>
    <t>Type B Drop Connection</t>
  </si>
  <si>
    <t>Fire Hydrants,  FH Tee and Valve</t>
  </si>
  <si>
    <t>Reinforced Concrete</t>
  </si>
  <si>
    <t>Rock Vane</t>
  </si>
  <si>
    <t>Log Vane</t>
  </si>
  <si>
    <t>Flush Cut</t>
  </si>
  <si>
    <t>Root Wad Revetment</t>
  </si>
  <si>
    <t>Rock J-Hook Vane</t>
  </si>
  <si>
    <t>Rock Cross Vane</t>
  </si>
  <si>
    <t>Boulder Bank Stabilization</t>
  </si>
  <si>
    <t>Live Stakes</t>
  </si>
  <si>
    <t>Live Branch Layering</t>
  </si>
  <si>
    <t>Coir Fiber Erosion Control Matting</t>
  </si>
  <si>
    <t>Stream Diversion and Dewatering</t>
  </si>
  <si>
    <t>P-1 Pav Sec - CBR 3 to &lt;5 (Min. HMA w/ GAB)</t>
  </si>
  <si>
    <t>P-2 Pav Sec - CBR 3 to &lt;5 (Min. HMA w/ GAB)</t>
  </si>
  <si>
    <t>P-3 Pav Sec - CBR 3 to &lt;5 (Min. HMA w/ GAB)</t>
  </si>
  <si>
    <t>P-4 Pav Sec - CBR 3 to &lt;5 (Min. HMA w/ GAB)</t>
  </si>
  <si>
    <t>P-5 Pav Sec - CBR 3 to &lt;5 (Min. HMA w/ GAB)</t>
  </si>
  <si>
    <t>P-6 Pav Sec - CBR 3 to &lt;5 (Min. HMA w/ GAB)</t>
  </si>
  <si>
    <t>P-7 Pav Sec - CBR 3 to &lt;5 (Min. HMA w/ GAB)</t>
  </si>
  <si>
    <t>P-8 Pav Sec - CBR 3 to &lt;5 (Min. HMA w/ GAB)</t>
  </si>
  <si>
    <t>P-1 Pav Sec - CBR 5 to &lt;7 (Min. HMA w/ GAB)</t>
  </si>
  <si>
    <t>P-2 Pav Sec - CBR 5 to &lt;7 (Min. HMA w/ GAB)</t>
  </si>
  <si>
    <t>P-3 Pav Sec - CBR 5 to &lt;7 (Min. HMA w/ GAB)</t>
  </si>
  <si>
    <t>P-4 Pav Sec - CBR 5 to &lt;7 (Min. HMA w/ GAB)</t>
  </si>
  <si>
    <t>P-5 Pav Sec - CBR 5 to &lt;7 (Min. HMA w/ GAB)</t>
  </si>
  <si>
    <t>P-6 Pav Sec - CBR 5 to &lt;7 (Min. HMA w/ GAB)</t>
  </si>
  <si>
    <t>P-7 Pav Sec - CBR 5 to &lt;7 (Min. HMA w/ GAB)</t>
  </si>
  <si>
    <t>P-8 Pav Sec - CBR 5 to &lt;7 (Min. HMA w/ GAB)</t>
  </si>
  <si>
    <t>P-1 Pav Sec - CBR ≥ 7 (Min. HMA w/ GAB)</t>
  </si>
  <si>
    <t>P-2 Pav Sec - CBR ≥ 7 (Min. HMA w/ GAB)</t>
  </si>
  <si>
    <t>P-3 Pav Sec - CBR ≥ 7 (Min. HMA w/ GAB)</t>
  </si>
  <si>
    <t>P-4 Pav Sec - CBR ≥ 7 (Min. HMA w/ GAB)</t>
  </si>
  <si>
    <t>P-5 Pav Sec - CBR ≥ 7 (Min. HMA w/ GAB)</t>
  </si>
  <si>
    <t>P-6 Pav Sec - CBR ≥ 7 (Min. HMA w/ GAB)</t>
  </si>
  <si>
    <t>P-7 Pav Sec - CBR ≥ 7 (Min. HMA w/ GAB)</t>
  </si>
  <si>
    <t>P-8 Pav Sec - CBR ≥ 7 (Min. HMA w/ GAB)</t>
  </si>
  <si>
    <t>P-1 Pav Sec - CBR 3 to &lt;5 (HMA w/Cons GAB)</t>
  </si>
  <si>
    <t>P-2 Pav Sec - CBR 3 to &lt;5 (HMA w/Cons GAB)</t>
  </si>
  <si>
    <t>P-4 Pav Sec - CBR 3 to &lt;5 (HMA w/Cons GAB)</t>
  </si>
  <si>
    <t>P-3 Pav Sec - CBR 3 to &lt;5 (HMA w/Cons GAB)</t>
  </si>
  <si>
    <t>P-5 Pav Sec - CBR 3 to &lt;5 (HMA w/Cons GAB)</t>
  </si>
  <si>
    <t>P-6 Pav Sec - CBR 3 to &lt;5 (HMA w/Cons GAB)</t>
  </si>
  <si>
    <t>P-8 Pav Sec - CBR 3 to &lt;5 (HMA w/Cons GAB)</t>
  </si>
  <si>
    <t>P-1 Pav Sec - CBR 5 to &lt;7 (HMA w/Cons GAB)</t>
  </si>
  <si>
    <t>P-2 Pav Sec - CBR 5 to &lt;7 (HMA w/Cons GAB)</t>
  </si>
  <si>
    <t>P-3 Pav Sec - CBR 5 to &lt;7 (HMA w/Cons GAB)</t>
  </si>
  <si>
    <t>P-4 Pav Sec - CBR 5 to &lt;7 (HMA w/Cons GAB)</t>
  </si>
  <si>
    <t>P-5 Pav Sec - CBR 5 to &lt;7 (HMA w/Cons GAB)</t>
  </si>
  <si>
    <t>P-6 Pav Sec - CBR 5 to &lt;7 (HMA w/Cons GAB)</t>
  </si>
  <si>
    <t>P-8 Pav Sec - CBR 5 to &lt;7 (HMA w/Cons GAB)</t>
  </si>
  <si>
    <t>P-1 Pav Sec - CBR ≥ 7 (HMA w/Cons GAB)</t>
  </si>
  <si>
    <t>P-2 Pav Sec - CBR ≥ 7 (HMA w/Cons GAB)</t>
  </si>
  <si>
    <t>P-3 Pav Sec - CBR ≥ 7 (HMA w/Cons GAB)</t>
  </si>
  <si>
    <t>P-4 Pav Sec - CBR ≥ 7 (HMA w/Cons GAB)</t>
  </si>
  <si>
    <t>P-5 Pav Sec - CBR ≥ 7 (HMA w/Cons GAB)</t>
  </si>
  <si>
    <t>P-6 Pav Sec - CBR ≥ 7 (HMA w/Cons GAB)</t>
  </si>
  <si>
    <t>P-8 Pav Sec - CBR ≥ 7 (HMA w/Cons GAB)</t>
  </si>
  <si>
    <t>Guard Rail Removal and Disposal</t>
  </si>
  <si>
    <t>Terminal Post 6' Chain Link fence</t>
  </si>
  <si>
    <t>Gate -   6' for 6' Chain Link Fence</t>
  </si>
  <si>
    <t>Chain Link Fence Removal and Disposal</t>
  </si>
  <si>
    <t>Wood Fence Removal and Disposal</t>
  </si>
  <si>
    <t>Timber Retaining Wall - 3' high</t>
  </si>
  <si>
    <t>Concrete Retaining Wall - 6' high, 33 deg. surchg</t>
  </si>
  <si>
    <t>Concrete Retaining Wall - 8' high, 33 deg. surchg</t>
  </si>
  <si>
    <t>Concrete Retaining Wall - 10' high, 33 deg. surchg</t>
  </si>
  <si>
    <t>Concrete Retaining Wall - 20' high, 500 lbs/LF sur</t>
  </si>
  <si>
    <t>CMU Retaining Wall (6" Thick - Rein, Excl Ftng)</t>
  </si>
  <si>
    <t>CMU Retaining Wall (8" Thick - Rein, Excl Ftg)</t>
  </si>
  <si>
    <t>CMU Retaining Wall (10" Thick - Rein, Excl Ftg)</t>
  </si>
  <si>
    <t>CMU Retaining Wall (12" Thick - Rein, Excl Ftg)</t>
  </si>
  <si>
    <t>GeoGrid Block Retaining Walls (Excl Ftg)</t>
  </si>
  <si>
    <t>Removal of Existing Curb (Any Type)</t>
  </si>
  <si>
    <t>Removal of Existing Combination Curb &amp; Gutter</t>
  </si>
  <si>
    <t>Remove Existing Asphalt Curb</t>
  </si>
  <si>
    <t>Remove Existing Bituminous Pavement</t>
  </si>
  <si>
    <t>Remove Existing Sidewalk</t>
  </si>
  <si>
    <t>Removal of Paved Ditches</t>
  </si>
  <si>
    <t>Remove Existing Concrete Pavement</t>
  </si>
  <si>
    <t>Remove Existing Concrete Barrier (Any Type)</t>
  </si>
  <si>
    <t>Mix 1 Concrete Miscellaneous Structures</t>
  </si>
  <si>
    <t>Mix 2 Concrete Miscellaneous Structures</t>
  </si>
  <si>
    <t>Brick Masonry Miscellaneous Structure</t>
  </si>
  <si>
    <t>Mix 3 Concrete Miscellaneous Structures</t>
  </si>
  <si>
    <t>Mix 6 Concrete Miscellaneous Structures</t>
  </si>
  <si>
    <t>Transplant Street Trees</t>
  </si>
  <si>
    <t>Install New Signs Supplied by County</t>
  </si>
  <si>
    <t>Placing Salvaged Topsoil (2" depth)</t>
  </si>
  <si>
    <t>Top Soil - Furnished &amp; Placed (2" depth)</t>
  </si>
  <si>
    <t>Temporary Seeding &amp; Mulching</t>
  </si>
  <si>
    <t>Straw Mulching</t>
  </si>
  <si>
    <t>Seeding</t>
  </si>
  <si>
    <t>COST ESTIMATE FORM FOR ALL DEVELOPMENT PROJECTS</t>
  </si>
  <si>
    <t>Project:</t>
  </si>
  <si>
    <t>DPZ #:</t>
  </si>
  <si>
    <t>Tax Map:</t>
  </si>
  <si>
    <t>Date:</t>
  </si>
  <si>
    <t>Election District:</t>
  </si>
  <si>
    <t>Developer:</t>
  </si>
  <si>
    <t>Address:</t>
  </si>
  <si>
    <t>Phone No.:</t>
  </si>
  <si>
    <t>Engineer:</t>
  </si>
  <si>
    <t>ITEM &amp;</t>
  </si>
  <si>
    <t>CODE</t>
  </si>
  <si>
    <t>DESCRIPTION</t>
  </si>
  <si>
    <t>UNIT</t>
  </si>
  <si>
    <t>UNIT COST ($)</t>
  </si>
  <si>
    <t>QUANTITY</t>
  </si>
  <si>
    <t>COST ($)</t>
  </si>
  <si>
    <t>ROUNDED ($)</t>
  </si>
  <si>
    <t>I.</t>
  </si>
  <si>
    <t>CLEARING</t>
  </si>
  <si>
    <t>Clearing &amp; Grubbing (wooded areas only)</t>
  </si>
  <si>
    <t>AC</t>
  </si>
  <si>
    <t>Clearing Subtotal:</t>
  </si>
  <si>
    <t>II.</t>
  </si>
  <si>
    <t>GRADING</t>
  </si>
  <si>
    <t>Class 1 Excavation</t>
  </si>
  <si>
    <t>CY</t>
  </si>
  <si>
    <t>Type I Borrow (Common)</t>
  </si>
  <si>
    <t>Top Soil - Furnish &amp; Place 2" Depth</t>
  </si>
  <si>
    <t>SY</t>
  </si>
  <si>
    <t>Grading Subtotal:</t>
  </si>
  <si>
    <t>III.</t>
  </si>
  <si>
    <t>CURB &amp; GUTTER</t>
  </si>
  <si>
    <t>Concrete Curb &amp; Gutter</t>
  </si>
  <si>
    <t>LF</t>
  </si>
  <si>
    <t>Modified Curb &amp; Gutter</t>
  </si>
  <si>
    <t>Standard Barrier Curb</t>
  </si>
  <si>
    <t>Conc. C &amp; G. Subtotal:</t>
  </si>
  <si>
    <t>IV.</t>
  </si>
  <si>
    <t xml:space="preserve">PAVING </t>
  </si>
  <si>
    <t>IN/SY</t>
  </si>
  <si>
    <t>CR-6 Base Course</t>
  </si>
  <si>
    <t>Concrete Pavement</t>
  </si>
  <si>
    <t>Paving Subtotal:</t>
  </si>
  <si>
    <t>BITUMINOUS CURB</t>
  </si>
  <si>
    <t>HMA - Bituminous Curb</t>
  </si>
  <si>
    <t>Bit. Curb Subtotal:</t>
  </si>
  <si>
    <t>SOD, SEEDING &amp; MULCHING</t>
  </si>
  <si>
    <t>Solid Sodding</t>
  </si>
  <si>
    <t>Seeding &amp; Mulching</t>
  </si>
  <si>
    <t>Subtotal Seed &amp; Mulch:</t>
  </si>
  <si>
    <t>GUARDRAILS &amp; BARRICADES</t>
  </si>
  <si>
    <t>Guard Rail W Beam</t>
  </si>
  <si>
    <t>Dead End Type "A" Barricade</t>
  </si>
  <si>
    <t>Dead End Type "C" Barricade</t>
  </si>
  <si>
    <t>Guard Rail w/Beam Anchor</t>
  </si>
  <si>
    <t>Type 1 - End Flare</t>
  </si>
  <si>
    <t>EA</t>
  </si>
  <si>
    <t>Type 2 - End Flare</t>
  </si>
  <si>
    <t>Grdrls. &amp; Barr. Subtotal:</t>
  </si>
  <si>
    <t>SIGNS, ROAD MARKINGS &amp; TRAFFIC CONTROL DEVICES</t>
  </si>
  <si>
    <t>Stop signs</t>
  </si>
  <si>
    <t>Street Signs</t>
  </si>
  <si>
    <t>Waterborne Traffic Paint - 4" White</t>
  </si>
  <si>
    <t>Waterborne Traffic Paint - 4" Yellow</t>
  </si>
  <si>
    <t>Signs &amp; Mark. Subtotal:</t>
  </si>
  <si>
    <t>SIDEWALKS &amp; WALKWAYS</t>
  </si>
  <si>
    <t>Macadam Path or Sidewalk</t>
  </si>
  <si>
    <t>Brick Pavers</t>
  </si>
  <si>
    <t>SF</t>
  </si>
  <si>
    <t>Concrete Sidewalk - 4" Thick</t>
  </si>
  <si>
    <t>Sidewalk Ramp Type "A"</t>
  </si>
  <si>
    <t>Sidewalk Ramp Type "B"</t>
  </si>
  <si>
    <t>Sidewalk Ramp Type "C"</t>
  </si>
  <si>
    <t>Sidewalks  Subtotal:</t>
  </si>
  <si>
    <t>MISCELLANEOUS</t>
  </si>
  <si>
    <t>Chain Link Fence - 6'</t>
  </si>
  <si>
    <t>Chain Link Fence - 8'</t>
  </si>
  <si>
    <t>Terminal Post 8' Chain Link Fence</t>
  </si>
  <si>
    <t>Gate - 12' for 6' Chain Link Fence</t>
  </si>
  <si>
    <t>Gate - 12' for 8' Chain Link Fence</t>
  </si>
  <si>
    <t>Wood Stock Fence</t>
  </si>
  <si>
    <t>Railroad Ties</t>
  </si>
  <si>
    <t>Precast Concrete Wheel Stops - Fixed</t>
  </si>
  <si>
    <t>Railroad Track Installation</t>
  </si>
  <si>
    <t>Chain Link Fence Remove &amp; Reset</t>
  </si>
  <si>
    <t>Guard Rail Remove &amp; Reset</t>
  </si>
  <si>
    <t>Misc. Subtotal:</t>
  </si>
  <si>
    <t>STREET TREES</t>
  </si>
  <si>
    <t xml:space="preserve">Street Trees </t>
  </si>
  <si>
    <t>Street Tree Subtotal:</t>
  </si>
  <si>
    <t>UTILITY RELOCATIONS</t>
  </si>
  <si>
    <t>Water Relocation</t>
  </si>
  <si>
    <t>LS</t>
  </si>
  <si>
    <t>Sewer Relocation</t>
  </si>
  <si>
    <t>Other Utility Relocation</t>
  </si>
  <si>
    <t>Utility Reloc. Subtotal:</t>
  </si>
  <si>
    <t>TOTAL FOR ITEMS I. THROUGH XII. (ROADS &amp; PARKING LOT)</t>
  </si>
  <si>
    <t>PIPES &amp; UNDERDRAINS</t>
  </si>
  <si>
    <t xml:space="preserve"> 12" RCCP Class III</t>
  </si>
  <si>
    <t xml:space="preserve"> 15" RCCP Class III</t>
  </si>
  <si>
    <t xml:space="preserve"> 18" RCCP Class III</t>
  </si>
  <si>
    <t xml:space="preserve"> 21" RCCP Class III</t>
  </si>
  <si>
    <t xml:space="preserve"> 24" RCCP Class III</t>
  </si>
  <si>
    <t xml:space="preserve"> 27" RCCP Class III</t>
  </si>
  <si>
    <t xml:space="preserve"> 30" RCCP Class III</t>
  </si>
  <si>
    <t xml:space="preserve"> 33" RCCP Class III</t>
  </si>
  <si>
    <t xml:space="preserve"> 36" RCCP Class III</t>
  </si>
  <si>
    <t xml:space="preserve"> 42" RCCP Class III</t>
  </si>
  <si>
    <t xml:space="preserve"> 48" RCCP Class III</t>
  </si>
  <si>
    <t xml:space="preserve"> 54" RCCP Class III</t>
  </si>
  <si>
    <t xml:space="preserve"> 60" RCCP Class III</t>
  </si>
  <si>
    <t xml:space="preserve"> 66" RCCP Class III</t>
  </si>
  <si>
    <t xml:space="preserve"> 72" RCCP Class III</t>
  </si>
  <si>
    <t xml:space="preserve"> 78" RCCP Class III</t>
  </si>
  <si>
    <t xml:space="preserve"> 84" RCCP Class III</t>
  </si>
  <si>
    <t>Engineering Fee Due (50% OF BFD):</t>
  </si>
  <si>
    <t>DPW Adm. &amp; Inspection Fee Due (50% OF BFD):</t>
  </si>
  <si>
    <t>Subtotal Items I &amp; II:</t>
  </si>
  <si>
    <t>Engineering Fee Items I &amp; II:</t>
  </si>
  <si>
    <t>Account #1000000000-3000-3000000000-PWPZ-000000000000-432220</t>
  </si>
  <si>
    <t>Account #1000000000-3000-3000000000-PWPZ000000000000-432220</t>
  </si>
  <si>
    <t>Account #4013000000-3100-3100000000-PWPW000000000000-432190 WB S#J0070.0.3100</t>
  </si>
  <si>
    <t>Private Infrastructure &amp; Stormwater Management for Developer Agreement</t>
  </si>
  <si>
    <t xml:space="preserve">Phase </t>
  </si>
  <si>
    <t xml:space="preserve">Area </t>
  </si>
  <si>
    <t xml:space="preserve">Lot </t>
  </si>
  <si>
    <t xml:space="preserve">Par. </t>
  </si>
  <si>
    <t>UNIT COSTS EFFECTIVE JULY 1, 2024</t>
  </si>
  <si>
    <t>Dead End Type "B" Barricade</t>
  </si>
  <si>
    <t>Concrete Flush Curb</t>
  </si>
  <si>
    <t>Sidewalk Ramp Type "B" Duel Ramp</t>
  </si>
  <si>
    <t>Warning Surface Detachable s' x 5'</t>
  </si>
  <si>
    <t>48" HDPE, Smooth Inside, Plastic Rigid Pipe</t>
  </si>
  <si>
    <t>Precast Standard A-5 Inlet (Vertical Depth Exceeds 6 ft)</t>
  </si>
  <si>
    <t>Precast Standard A-10 Inlet (Vertical Depth Exceeds 6 ft)</t>
  </si>
  <si>
    <t>Precast Type "D" Inlet with Beehive grate</t>
  </si>
  <si>
    <t>Type Double WR Inlet</t>
  </si>
  <si>
    <t>Flow Through Inlet</t>
  </si>
  <si>
    <t>Inlet Depression</t>
  </si>
  <si>
    <t>Convert Existing Inlet to Manhole</t>
  </si>
  <si>
    <t>HDPE Pipe Connection to RCCP - Priovate</t>
  </si>
  <si>
    <t>A-2 Permeable Concrete (Complete)</t>
  </si>
  <si>
    <t>A-3 Reinforced Turf</t>
  </si>
  <si>
    <t>Low Rise SWM Control Structure</t>
  </si>
  <si>
    <t>A-2 Permeable Asphalt (Complete)</t>
  </si>
  <si>
    <t>F-6 Bioretention</t>
  </si>
  <si>
    <t>M-1 Rainwater Harvesting (Rain Barrells)</t>
  </si>
  <si>
    <t>M-2 Submerged Gravel Wetlands</t>
  </si>
  <si>
    <t>M-3 Landscape Infiltration</t>
  </si>
  <si>
    <t>M-4 Infiltration Berm</t>
  </si>
  <si>
    <t>M-5 Dry Wells (Complete)</t>
  </si>
  <si>
    <t>M-6 Micro-Bioretention (Complete)</t>
  </si>
  <si>
    <t>M-7 Rain gardens (Complete)</t>
  </si>
  <si>
    <t>M-8 Swales</t>
  </si>
  <si>
    <t>A-1 Green Roofs</t>
  </si>
  <si>
    <t>Stormceptor/Baysaver/Isolator</t>
  </si>
  <si>
    <t>M-9 Enhanced Filters</t>
  </si>
  <si>
    <t>Seeding &amp; Mulching &amp;/or Floodplain Improvements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</si>
</sst>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3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2"/>
      <name val="Arial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sz val="12"/>
      <color indexed="10"/>
      <name val="Arial"/>
      <family val="2"/>
    </font>
    <font>
      <b/>
      <sz val="11"/>
      <color rgb="FFFF0000"/>
      <name val="Times New Roman"/>
      <family val="1"/>
    </font>
    <font>
      <b/>
      <sz val="9.5"/>
      <color rgb="FFFF0000"/>
      <name val="Times New Roman"/>
      <family val="1"/>
    </font>
    <font>
      <b/>
      <sz val="14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rgb="FFFFC000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8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0"/>
      </top>
      <bottom style="double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0"/>
      </bottom>
      <diagonal/>
    </border>
    <border>
      <left/>
      <right/>
      <top/>
      <bottom style="double">
        <color indexed="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0"/>
      </top>
      <bottom/>
      <diagonal/>
    </border>
    <border>
      <left/>
      <right/>
      <top style="double">
        <color indexed="0"/>
      </top>
      <bottom/>
      <diagonal/>
    </border>
  </borders>
  <cellStyleXfs count="5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43" fontId="1" fillId="0" borderId="0" applyFont="0" applyFill="0" applyBorder="0" applyAlignment="0" applyProtection="0"/>
    <xf numFmtId="4" fontId="7" fillId="18" borderId="0" applyProtection="0"/>
    <xf numFmtId="44" fontId="1" fillId="0" borderId="0" applyFont="0" applyFill="0" applyBorder="0" applyAlignment="0" applyProtection="0"/>
    <xf numFmtId="7" fontId="7" fillId="18" borderId="0" applyProtection="0"/>
    <xf numFmtId="7" fontId="17" fillId="18" borderId="0" applyProtection="0"/>
    <xf numFmtId="0" fontId="7" fillId="18" borderId="0" applyProtection="0"/>
    <xf numFmtId="0" fontId="8" fillId="0" borderId="0" applyNumberFormat="0" applyFill="0" applyBorder="0" applyAlignment="0" applyProtection="0"/>
    <xf numFmtId="2" fontId="7" fillId="18" borderId="0" applyProtection="0"/>
    <xf numFmtId="0" fontId="9" fillId="6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Font="0" applyFill="0" applyBorder="0" applyAlignment="0" applyProtection="0"/>
    <xf numFmtId="0" fontId="13" fillId="18" borderId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17" fillId="0" borderId="0">
      <alignment vertical="top"/>
    </xf>
    <xf numFmtId="0" fontId="7" fillId="4" borderId="7" applyNumberFormat="0" applyFont="0" applyAlignment="0" applyProtection="0"/>
    <xf numFmtId="0" fontId="18" fillId="16" borderId="8" applyNumberFormat="0" applyAlignment="0" applyProtection="0"/>
    <xf numFmtId="10" fontId="7" fillId="18" borderId="0" applyProtection="0"/>
    <xf numFmtId="10" fontId="17" fillId="18" borderId="0" applyProtection="0"/>
    <xf numFmtId="0" fontId="19" fillId="0" borderId="0" applyNumberFormat="0" applyFill="0" applyBorder="0" applyAlignment="0" applyProtection="0"/>
    <xf numFmtId="0" fontId="7" fillId="18" borderId="9" applyProtection="0"/>
    <xf numFmtId="0" fontId="15" fillId="0" borderId="0" applyNumberFormat="0" applyFill="0" applyBorder="0" applyAlignment="0" applyProtection="0"/>
    <xf numFmtId="0" fontId="1" fillId="0" borderId="0"/>
    <xf numFmtId="0" fontId="7" fillId="0" borderId="0">
      <alignment vertical="top"/>
    </xf>
  </cellStyleXfs>
  <cellXfs count="192">
    <xf numFmtId="0" fontId="0" fillId="0" borderId="0" xfId="0"/>
    <xf numFmtId="0" fontId="17" fillId="18" borderId="0" xfId="46" applyFill="1" applyAlignment="1" applyProtection="1">
      <protection locked="0"/>
    </xf>
    <xf numFmtId="0" fontId="17" fillId="20" borderId="0" xfId="46" applyFill="1" applyAlignment="1"/>
    <xf numFmtId="0" fontId="17" fillId="18" borderId="0" xfId="46" applyFill="1" applyAlignment="1">
      <alignment vertical="center"/>
    </xf>
    <xf numFmtId="37" fontId="17" fillId="18" borderId="0" xfId="46" applyNumberFormat="1" applyFill="1" applyAlignment="1"/>
    <xf numFmtId="0" fontId="17" fillId="18" borderId="0" xfId="46" applyFill="1" applyAlignment="1"/>
    <xf numFmtId="0" fontId="20" fillId="18" borderId="0" xfId="46" applyFont="1" applyFill="1" applyAlignment="1">
      <alignment horizontal="center"/>
    </xf>
    <xf numFmtId="0" fontId="20" fillId="18" borderId="0" xfId="46" applyFont="1" applyFill="1" applyAlignment="1"/>
    <xf numFmtId="0" fontId="20" fillId="18" borderId="0" xfId="46" applyFont="1" applyFill="1" applyAlignment="1">
      <alignment vertical="center"/>
    </xf>
    <xf numFmtId="37" fontId="20" fillId="18" borderId="0" xfId="46" applyNumberFormat="1" applyFont="1" applyFill="1" applyAlignment="1"/>
    <xf numFmtId="0" fontId="20" fillId="18" borderId="0" xfId="46" applyFont="1" applyFill="1" applyAlignment="1">
      <alignment horizontal="center" vertical="center"/>
    </xf>
    <xf numFmtId="37" fontId="20" fillId="18" borderId="0" xfId="46" applyNumberFormat="1" applyFont="1" applyFill="1" applyAlignment="1">
      <alignment horizontal="center"/>
    </xf>
    <xf numFmtId="0" fontId="17" fillId="18" borderId="0" xfId="46" applyFill="1" applyAlignment="1">
      <alignment horizontal="center"/>
    </xf>
    <xf numFmtId="0" fontId="17" fillId="18" borderId="0" xfId="46" applyFill="1" applyAlignment="1">
      <alignment horizontal="right" vertical="center"/>
    </xf>
    <xf numFmtId="0" fontId="17" fillId="18" borderId="0" xfId="46" applyFill="1" applyAlignment="1">
      <alignment horizontal="right"/>
    </xf>
    <xf numFmtId="0" fontId="13" fillId="18" borderId="0" xfId="46" applyFont="1" applyFill="1" applyAlignment="1"/>
    <xf numFmtId="7" fontId="17" fillId="18" borderId="0" xfId="46" applyNumberFormat="1" applyFill="1" applyAlignment="1">
      <alignment horizontal="right" vertical="center"/>
    </xf>
    <xf numFmtId="7" fontId="17" fillId="18" borderId="0" xfId="46" applyNumberFormat="1" applyFill="1" applyAlignment="1">
      <alignment horizontal="right"/>
    </xf>
    <xf numFmtId="0" fontId="23" fillId="18" borderId="0" xfId="46" applyFont="1" applyFill="1" applyAlignment="1"/>
    <xf numFmtId="0" fontId="24" fillId="18" borderId="0" xfId="46" applyFont="1" applyFill="1" applyAlignment="1"/>
    <xf numFmtId="0" fontId="24" fillId="18" borderId="0" xfId="46" applyFont="1" applyFill="1" applyAlignment="1">
      <alignment horizontal="center"/>
    </xf>
    <xf numFmtId="0" fontId="17" fillId="20" borderId="0" xfId="46" applyFill="1" applyAlignment="1">
      <alignment horizontal="center"/>
    </xf>
    <xf numFmtId="7" fontId="17" fillId="18" borderId="0" xfId="46" applyNumberFormat="1" applyFill="1" applyAlignment="1"/>
    <xf numFmtId="7" fontId="7" fillId="18" borderId="0" xfId="46" applyNumberFormat="1" applyFont="1" applyFill="1" applyAlignment="1">
      <alignment horizontal="right"/>
    </xf>
    <xf numFmtId="0" fontId="7" fillId="18" borderId="0" xfId="46" applyFont="1" applyFill="1" applyAlignment="1"/>
    <xf numFmtId="0" fontId="7" fillId="18" borderId="0" xfId="46" applyFont="1" applyFill="1" applyAlignment="1">
      <alignment horizontal="center"/>
    </xf>
    <xf numFmtId="0" fontId="23" fillId="18" borderId="0" xfId="46" applyFont="1" applyFill="1" applyAlignment="1">
      <alignment horizontal="center"/>
    </xf>
    <xf numFmtId="0" fontId="23" fillId="18" borderId="0" xfId="29" applyNumberFormat="1" applyFont="1" applyAlignment="1" applyProtection="1">
      <alignment horizontal="right"/>
    </xf>
    <xf numFmtId="0" fontId="26" fillId="18" borderId="0" xfId="46" applyFont="1" applyFill="1" applyAlignment="1"/>
    <xf numFmtId="0" fontId="13" fillId="18" borderId="0" xfId="46" applyFont="1" applyFill="1" applyAlignment="1">
      <alignment horizontal="centerContinuous"/>
    </xf>
    <xf numFmtId="0" fontId="17" fillId="18" borderId="0" xfId="46" applyFill="1" applyAlignment="1">
      <alignment horizontal="centerContinuous"/>
    </xf>
    <xf numFmtId="7" fontId="17" fillId="18" borderId="0" xfId="46" applyNumberFormat="1" applyFill="1" applyAlignment="1">
      <alignment horizontal="centerContinuous" vertical="center"/>
    </xf>
    <xf numFmtId="37" fontId="17" fillId="18" borderId="0" xfId="46" applyNumberFormat="1" applyFill="1" applyAlignment="1">
      <alignment horizontal="centerContinuous"/>
    </xf>
    <xf numFmtId="7" fontId="17" fillId="18" borderId="0" xfId="46" applyNumberFormat="1" applyFill="1" applyAlignment="1">
      <alignment horizontal="centerContinuous"/>
    </xf>
    <xf numFmtId="7" fontId="17" fillId="18" borderId="0" xfId="46" applyNumberFormat="1" applyFill="1" applyAlignment="1">
      <alignment vertical="center"/>
    </xf>
    <xf numFmtId="37" fontId="17" fillId="18" borderId="10" xfId="46" applyNumberFormat="1" applyFill="1" applyBorder="1" applyAlignment="1"/>
    <xf numFmtId="0" fontId="17" fillId="18" borderId="10" xfId="46" applyFill="1" applyBorder="1" applyAlignment="1"/>
    <xf numFmtId="7" fontId="17" fillId="18" borderId="11" xfId="46" applyNumberFormat="1" applyFill="1" applyBorder="1" applyAlignment="1">
      <alignment vertical="center"/>
    </xf>
    <xf numFmtId="37" fontId="17" fillId="18" borderId="11" xfId="46" applyNumberFormat="1" applyFill="1" applyBorder="1" applyAlignment="1"/>
    <xf numFmtId="37" fontId="7" fillId="19" borderId="11" xfId="29" applyNumberFormat="1" applyFill="1" applyBorder="1" applyProtection="1">
      <protection locked="0"/>
    </xf>
    <xf numFmtId="0" fontId="17" fillId="18" borderId="12" xfId="46" applyFill="1" applyBorder="1" applyAlignment="1"/>
    <xf numFmtId="37" fontId="7" fillId="19" borderId="13" xfId="29" applyNumberFormat="1" applyFill="1" applyBorder="1" applyProtection="1">
      <protection locked="0"/>
    </xf>
    <xf numFmtId="164" fontId="17" fillId="18" borderId="10" xfId="46" applyNumberFormat="1" applyFill="1" applyBorder="1" applyAlignment="1">
      <alignment horizontal="left"/>
    </xf>
    <xf numFmtId="7" fontId="17" fillId="18" borderId="12" xfId="46" applyNumberFormat="1" applyFill="1" applyBorder="1" applyAlignment="1"/>
    <xf numFmtId="37" fontId="17" fillId="18" borderId="10" xfId="46" applyNumberFormat="1" applyFill="1" applyBorder="1" applyAlignment="1">
      <alignment horizontal="left"/>
    </xf>
    <xf numFmtId="0" fontId="17" fillId="18" borderId="10" xfId="46" applyFill="1" applyBorder="1" applyAlignment="1">
      <alignment horizontal="left"/>
    </xf>
    <xf numFmtId="7" fontId="17" fillId="18" borderId="10" xfId="46" applyNumberFormat="1" applyFill="1" applyBorder="1" applyAlignment="1">
      <alignment vertical="center"/>
    </xf>
    <xf numFmtId="7" fontId="17" fillId="18" borderId="10" xfId="46" applyNumberFormat="1" applyFill="1" applyBorder="1" applyAlignment="1"/>
    <xf numFmtId="7" fontId="17" fillId="20" borderId="0" xfId="46" applyNumberFormat="1" applyFill="1" applyAlignment="1">
      <alignment vertical="center"/>
    </xf>
    <xf numFmtId="37" fontId="17" fillId="20" borderId="0" xfId="46" applyNumberFormat="1" applyFill="1" applyAlignment="1"/>
    <xf numFmtId="7" fontId="17" fillId="20" borderId="0" xfId="46" applyNumberFormat="1" applyFill="1" applyAlignment="1"/>
    <xf numFmtId="7" fontId="17" fillId="18" borderId="10" xfId="31" applyFont="1" applyBorder="1" applyAlignment="1" applyProtection="1">
      <alignment horizontal="right" vertical="center"/>
    </xf>
    <xf numFmtId="7" fontId="17" fillId="18" borderId="12" xfId="31" applyFont="1" applyBorder="1" applyAlignment="1" applyProtection="1">
      <alignment horizontal="right" vertical="center"/>
    </xf>
    <xf numFmtId="7" fontId="13" fillId="18" borderId="10" xfId="31" applyFont="1" applyBorder="1" applyAlignment="1" applyProtection="1">
      <alignment horizontal="right"/>
    </xf>
    <xf numFmtId="7" fontId="17" fillId="20" borderId="0" xfId="31" applyFont="1" applyFill="1" applyProtection="1"/>
    <xf numFmtId="7" fontId="17" fillId="18" borderId="10" xfId="31" applyFont="1" applyBorder="1" applyAlignment="1" applyProtection="1">
      <alignment horizontal="right"/>
    </xf>
    <xf numFmtId="0" fontId="17" fillId="18" borderId="10" xfId="49" applyNumberFormat="1" applyFont="1" applyBorder="1" applyAlignment="1" applyProtection="1">
      <alignment horizontal="right"/>
    </xf>
    <xf numFmtId="7" fontId="17" fillId="18" borderId="14" xfId="31" applyFont="1" applyBorder="1" applyAlignment="1" applyProtection="1">
      <alignment horizontal="right"/>
    </xf>
    <xf numFmtId="7" fontId="13" fillId="18" borderId="10" xfId="31" applyFont="1" applyBorder="1" applyProtection="1"/>
    <xf numFmtId="7" fontId="17" fillId="18" borderId="12" xfId="31" applyFont="1" applyBorder="1" applyAlignment="1" applyProtection="1">
      <alignment horizontal="right"/>
    </xf>
    <xf numFmtId="7" fontId="13" fillId="18" borderId="12" xfId="31" applyFont="1" applyBorder="1" applyAlignment="1" applyProtection="1">
      <alignment horizontal="right"/>
    </xf>
    <xf numFmtId="0" fontId="17" fillId="18" borderId="15" xfId="46" applyFill="1" applyBorder="1" applyAlignment="1"/>
    <xf numFmtId="0" fontId="17" fillId="18" borderId="15" xfId="46" applyFill="1" applyBorder="1" applyAlignment="1">
      <alignment vertical="center"/>
    </xf>
    <xf numFmtId="37" fontId="17" fillId="18" borderId="15" xfId="46" applyNumberFormat="1" applyFill="1" applyBorder="1" applyAlignment="1"/>
    <xf numFmtId="0" fontId="17" fillId="18" borderId="16" xfId="46" applyFill="1" applyBorder="1" applyAlignment="1"/>
    <xf numFmtId="0" fontId="17" fillId="18" borderId="16" xfId="46" applyFill="1" applyBorder="1" applyAlignment="1">
      <alignment vertical="center"/>
    </xf>
    <xf numFmtId="37" fontId="17" fillId="18" borderId="16" xfId="46" applyNumberFormat="1" applyFill="1" applyBorder="1" applyAlignment="1"/>
    <xf numFmtId="0" fontId="17" fillId="20" borderId="0" xfId="46" applyFill="1" applyAlignment="1">
      <alignment vertical="center"/>
    </xf>
    <xf numFmtId="0" fontId="17" fillId="20" borderId="16" xfId="46" applyFill="1" applyBorder="1" applyAlignment="1"/>
    <xf numFmtId="0" fontId="17" fillId="20" borderId="16" xfId="31" applyNumberFormat="1" applyFont="1" applyFill="1" applyBorder="1" applyProtection="1"/>
    <xf numFmtId="0" fontId="17" fillId="20" borderId="16" xfId="46" applyFill="1" applyBorder="1" applyAlignment="1">
      <alignment vertical="center"/>
    </xf>
    <xf numFmtId="0" fontId="17" fillId="18" borderId="0" xfId="46" applyFill="1" applyAlignment="1">
      <alignment horizontal="centerContinuous" vertical="center"/>
    </xf>
    <xf numFmtId="0" fontId="17" fillId="20" borderId="0" xfId="46" applyFill="1" applyAlignment="1">
      <alignment horizontal="right"/>
    </xf>
    <xf numFmtId="39" fontId="20" fillId="18" borderId="0" xfId="0" applyNumberFormat="1" applyFont="1" applyFill="1" applyAlignment="1">
      <alignment horizontal="right" vertical="center"/>
    </xf>
    <xf numFmtId="7" fontId="20" fillId="18" borderId="0" xfId="0" applyNumberFormat="1" applyFont="1" applyFill="1" applyAlignment="1">
      <alignment horizontal="right"/>
    </xf>
    <xf numFmtId="39" fontId="21" fillId="0" borderId="0" xfId="30" applyNumberFormat="1" applyFont="1" applyAlignment="1" applyProtection="1">
      <alignment vertical="center"/>
    </xf>
    <xf numFmtId="39" fontId="21" fillId="0" borderId="0" xfId="30" applyNumberFormat="1" applyFont="1" applyAlignment="1" applyProtection="1">
      <alignment horizontal="right" vertical="center"/>
    </xf>
    <xf numFmtId="7" fontId="22" fillId="18" borderId="0" xfId="0" applyNumberFormat="1" applyFont="1" applyFill="1" applyAlignment="1">
      <alignment horizontal="right"/>
    </xf>
    <xf numFmtId="39" fontId="21" fillId="0" borderId="0" xfId="0" applyNumberFormat="1" applyFont="1" applyAlignment="1">
      <alignment vertical="center"/>
    </xf>
    <xf numFmtId="7" fontId="7" fillId="18" borderId="0" xfId="0" applyNumberFormat="1" applyFont="1" applyFill="1" applyAlignment="1">
      <alignment horizontal="right"/>
    </xf>
    <xf numFmtId="39" fontId="21" fillId="20" borderId="0" xfId="30" applyNumberFormat="1" applyFont="1" applyFill="1" applyAlignment="1" applyProtection="1">
      <alignment vertical="center"/>
    </xf>
    <xf numFmtId="39" fontId="20" fillId="20" borderId="0" xfId="0" applyNumberFormat="1" applyFont="1" applyFill="1" applyAlignment="1">
      <alignment horizontal="right" vertical="center"/>
    </xf>
    <xf numFmtId="7" fontId="20" fillId="18" borderId="0" xfId="0" applyNumberFormat="1" applyFont="1" applyFill="1" applyAlignment="1">
      <alignment horizontal="right" vertical="center"/>
    </xf>
    <xf numFmtId="37" fontId="20" fillId="18" borderId="0" xfId="28" applyNumberFormat="1" applyFont="1" applyFill="1" applyAlignment="1" applyProtection="1">
      <alignment horizontal="right"/>
    </xf>
    <xf numFmtId="0" fontId="7" fillId="18" borderId="0" xfId="46" applyFont="1" applyFill="1" applyAlignment="1">
      <alignment horizontal="right" vertical="center"/>
    </xf>
    <xf numFmtId="37" fontId="7" fillId="18" borderId="0" xfId="46" applyNumberFormat="1" applyFont="1" applyFill="1" applyAlignment="1">
      <alignment horizontal="right"/>
    </xf>
    <xf numFmtId="0" fontId="7" fillId="18" borderId="0" xfId="46" applyFont="1" applyFill="1" applyAlignment="1">
      <alignment horizontal="right"/>
    </xf>
    <xf numFmtId="7" fontId="7" fillId="18" borderId="0" xfId="46" applyNumberFormat="1" applyFont="1" applyFill="1" applyAlignment="1">
      <alignment horizontal="right" vertical="center"/>
    </xf>
    <xf numFmtId="37" fontId="7" fillId="18" borderId="0" xfId="29" applyNumberFormat="1" applyAlignment="1" applyProtection="1">
      <alignment horizontal="right"/>
    </xf>
    <xf numFmtId="39" fontId="7" fillId="18" borderId="0" xfId="0" applyNumberFormat="1" applyFont="1" applyFill="1" applyAlignment="1">
      <alignment horizontal="right" vertical="center"/>
    </xf>
    <xf numFmtId="7" fontId="7" fillId="20" borderId="0" xfId="0" applyNumberFormat="1" applyFont="1" applyFill="1" applyAlignment="1">
      <alignment horizontal="right"/>
    </xf>
    <xf numFmtId="39" fontId="7" fillId="20" borderId="0" xfId="0" applyNumberFormat="1" applyFont="1" applyFill="1" applyAlignment="1">
      <alignment horizontal="right" vertical="center"/>
    </xf>
    <xf numFmtId="7" fontId="7" fillId="18" borderId="0" xfId="0" applyNumberFormat="1" applyFont="1" applyFill="1"/>
    <xf numFmtId="7" fontId="7" fillId="18" borderId="0" xfId="0" applyNumberFormat="1" applyFont="1" applyFill="1" applyAlignment="1">
      <alignment horizontal="right" vertical="center"/>
    </xf>
    <xf numFmtId="37" fontId="7" fillId="18" borderId="0" xfId="28" applyNumberFormat="1" applyFont="1" applyFill="1" applyAlignment="1" applyProtection="1">
      <alignment horizontal="right"/>
    </xf>
    <xf numFmtId="37" fontId="20" fillId="18" borderId="0" xfId="28" applyNumberFormat="1" applyFont="1" applyFill="1" applyBorder="1" applyAlignment="1" applyProtection="1">
      <alignment horizontal="right"/>
    </xf>
    <xf numFmtId="44" fontId="7" fillId="19" borderId="11" xfId="30" applyFont="1" applyFill="1" applyBorder="1" applyProtection="1">
      <protection locked="0"/>
    </xf>
    <xf numFmtId="44" fontId="7" fillId="19" borderId="11" xfId="30" applyFont="1" applyFill="1" applyBorder="1" applyAlignment="1" applyProtection="1">
      <protection locked="0"/>
    </xf>
    <xf numFmtId="37" fontId="7" fillId="19" borderId="0" xfId="29" applyNumberFormat="1" applyFill="1" applyProtection="1">
      <protection locked="0"/>
    </xf>
    <xf numFmtId="0" fontId="20" fillId="19" borderId="0" xfId="46" applyFont="1" applyFill="1" applyAlignment="1">
      <alignment horizontal="centerContinuous"/>
    </xf>
    <xf numFmtId="0" fontId="20" fillId="18" borderId="0" xfId="46" applyFont="1" applyFill="1" applyAlignment="1">
      <alignment horizontal="centerContinuous"/>
    </xf>
    <xf numFmtId="0" fontId="21" fillId="0" borderId="0" xfId="46" applyFont="1">
      <alignment vertical="top"/>
    </xf>
    <xf numFmtId="4" fontId="21" fillId="18" borderId="0" xfId="29" applyFont="1" applyAlignment="1" applyProtection="1">
      <alignment horizontal="center"/>
    </xf>
    <xf numFmtId="7" fontId="21" fillId="18" borderId="0" xfId="31" applyFont="1" applyAlignment="1" applyProtection="1">
      <alignment horizontal="center"/>
    </xf>
    <xf numFmtId="0" fontId="21" fillId="0" borderId="0" xfId="46" applyFont="1" applyAlignment="1">
      <alignment horizontal="center"/>
    </xf>
    <xf numFmtId="0" fontId="17" fillId="0" borderId="0" xfId="46">
      <alignment vertical="top"/>
    </xf>
    <xf numFmtId="0" fontId="17" fillId="0" borderId="0" xfId="46" applyAlignment="1">
      <alignment horizontal="center"/>
    </xf>
    <xf numFmtId="0" fontId="17" fillId="0" borderId="0" xfId="46" applyAlignment="1">
      <alignment horizontal="right"/>
    </xf>
    <xf numFmtId="0" fontId="7" fillId="0" borderId="0" xfId="46" applyFont="1">
      <alignment vertical="top"/>
    </xf>
    <xf numFmtId="39" fontId="7" fillId="0" borderId="0" xfId="30" applyNumberFormat="1" applyFont="1" applyAlignment="1" applyProtection="1">
      <alignment vertical="center"/>
    </xf>
    <xf numFmtId="39" fontId="7" fillId="0" borderId="0" xfId="30" applyNumberFormat="1" applyFont="1" applyAlignment="1" applyProtection="1">
      <alignment horizontal="right" vertical="center"/>
    </xf>
    <xf numFmtId="4" fontId="17" fillId="18" borderId="0" xfId="29" applyFont="1" applyAlignment="1" applyProtection="1">
      <alignment horizontal="center"/>
    </xf>
    <xf numFmtId="4" fontId="17" fillId="20" borderId="0" xfId="29" applyFont="1" applyFill="1" applyAlignment="1" applyProtection="1">
      <alignment horizontal="center"/>
    </xf>
    <xf numFmtId="39" fontId="7" fillId="0" borderId="0" xfId="0" applyNumberFormat="1" applyFont="1" applyAlignment="1">
      <alignment vertical="center"/>
    </xf>
    <xf numFmtId="39" fontId="7" fillId="20" borderId="0" xfId="30" applyNumberFormat="1" applyFont="1" applyFill="1" applyAlignment="1" applyProtection="1">
      <alignment horizontal="right" vertical="center"/>
    </xf>
    <xf numFmtId="39" fontId="21" fillId="0" borderId="0" xfId="0" applyNumberFormat="1" applyFont="1" applyAlignment="1">
      <alignment horizontal="right" vertical="center"/>
    </xf>
    <xf numFmtId="0" fontId="25" fillId="0" borderId="0" xfId="46" applyFont="1">
      <alignment vertical="top"/>
    </xf>
    <xf numFmtId="7" fontId="17" fillId="18" borderId="12" xfId="32" applyBorder="1" applyAlignment="1" applyProtection="1">
      <alignment horizontal="right"/>
    </xf>
    <xf numFmtId="0" fontId="17" fillId="0" borderId="0" xfId="46" applyAlignment="1"/>
    <xf numFmtId="0" fontId="17" fillId="18" borderId="11" xfId="46" applyFill="1" applyBorder="1" applyAlignment="1"/>
    <xf numFmtId="7" fontId="17" fillId="18" borderId="11" xfId="46" applyNumberFormat="1" applyFill="1" applyBorder="1" applyAlignment="1"/>
    <xf numFmtId="0" fontId="17" fillId="18" borderId="12" xfId="46" applyFill="1" applyBorder="1" applyAlignment="1">
      <alignment horizontal="left"/>
    </xf>
    <xf numFmtId="7" fontId="17" fillId="18" borderId="10" xfId="32" applyBorder="1" applyAlignment="1" applyProtection="1">
      <alignment horizontal="right"/>
    </xf>
    <xf numFmtId="7" fontId="13" fillId="18" borderId="10" xfId="32" applyFont="1" applyBorder="1" applyAlignment="1" applyProtection="1">
      <alignment horizontal="right"/>
    </xf>
    <xf numFmtId="7" fontId="13" fillId="18" borderId="10" xfId="32" applyFont="1" applyBorder="1" applyProtection="1"/>
    <xf numFmtId="0" fontId="17" fillId="18" borderId="0" xfId="46" quotePrefix="1" applyFill="1" applyAlignment="1">
      <alignment horizontal="right"/>
    </xf>
    <xf numFmtId="0" fontId="17" fillId="18" borderId="17" xfId="46" applyFill="1" applyBorder="1" applyAlignment="1"/>
    <xf numFmtId="7" fontId="13" fillId="18" borderId="12" xfId="32" applyFont="1" applyBorder="1" applyAlignment="1" applyProtection="1">
      <alignment horizontal="right"/>
    </xf>
    <xf numFmtId="0" fontId="17" fillId="18" borderId="18" xfId="46" applyFill="1" applyBorder="1" applyAlignment="1"/>
    <xf numFmtId="7" fontId="17" fillId="18" borderId="10" xfId="32" applyBorder="1" applyProtection="1"/>
    <xf numFmtId="0" fontId="17" fillId="18" borderId="10" xfId="50" applyNumberFormat="1" applyBorder="1" applyAlignment="1" applyProtection="1">
      <alignment horizontal="left"/>
    </xf>
    <xf numFmtId="0" fontId="17" fillId="18" borderId="10" xfId="50" applyNumberFormat="1" applyBorder="1" applyAlignment="1" applyProtection="1">
      <alignment horizontal="right"/>
    </xf>
    <xf numFmtId="0" fontId="17" fillId="20" borderId="16" xfId="32" applyNumberFormat="1" applyFill="1" applyBorder="1" applyProtection="1"/>
    <xf numFmtId="0" fontId="29" fillId="20" borderId="0" xfId="46" applyFont="1" applyFill="1" applyAlignment="1">
      <alignment horizontal="centerContinuous"/>
    </xf>
    <xf numFmtId="0" fontId="17" fillId="20" borderId="0" xfId="46" applyFill="1" applyAlignment="1">
      <alignment horizontal="centerContinuous"/>
    </xf>
    <xf numFmtId="0" fontId="17" fillId="18" borderId="10" xfId="46" applyFill="1" applyBorder="1" applyAlignment="1" applyProtection="1">
      <protection locked="0"/>
    </xf>
    <xf numFmtId="7" fontId="22" fillId="20" borderId="0" xfId="0" applyNumberFormat="1" applyFont="1" applyFill="1" applyAlignment="1">
      <alignment horizontal="right"/>
    </xf>
    <xf numFmtId="0" fontId="30" fillId="18" borderId="0" xfId="46" applyFont="1" applyFill="1" applyAlignment="1"/>
    <xf numFmtId="0" fontId="30" fillId="20" borderId="0" xfId="46" applyFont="1" applyFill="1" applyAlignment="1"/>
    <xf numFmtId="0" fontId="30" fillId="18" borderId="0" xfId="46" applyFont="1" applyFill="1" applyAlignment="1">
      <alignment vertical="center"/>
    </xf>
    <xf numFmtId="39" fontId="7" fillId="19" borderId="0" xfId="28" applyNumberFormat="1" applyFont="1" applyFill="1" applyProtection="1">
      <protection locked="0"/>
    </xf>
    <xf numFmtId="39" fontId="20" fillId="18" borderId="0" xfId="28" applyNumberFormat="1" applyFont="1" applyFill="1" applyProtection="1"/>
    <xf numFmtId="39" fontId="7" fillId="18" borderId="0" xfId="28" applyNumberFormat="1" applyFont="1" applyFill="1" applyProtection="1"/>
    <xf numFmtId="39" fontId="20" fillId="18" borderId="0" xfId="28" applyNumberFormat="1" applyFont="1" applyFill="1" applyProtection="1">
      <protection locked="0"/>
    </xf>
    <xf numFmtId="39" fontId="7" fillId="21" borderId="0" xfId="28" applyNumberFormat="1" applyFont="1" applyFill="1" applyProtection="1">
      <protection locked="0"/>
    </xf>
    <xf numFmtId="39" fontId="7" fillId="18" borderId="0" xfId="28" applyNumberFormat="1" applyFont="1" applyFill="1" applyProtection="1">
      <protection locked="0"/>
    </xf>
    <xf numFmtId="39" fontId="7" fillId="20" borderId="0" xfId="28" applyNumberFormat="1" applyFont="1" applyFill="1" applyProtection="1"/>
    <xf numFmtId="39" fontId="7" fillId="0" borderId="0" xfId="28" applyNumberFormat="1" applyFont="1" applyFill="1" applyProtection="1"/>
    <xf numFmtId="39" fontId="20" fillId="18" borderId="0" xfId="28" applyNumberFormat="1" applyFont="1" applyFill="1" applyBorder="1" applyProtection="1"/>
    <xf numFmtId="39" fontId="20" fillId="20" borderId="0" xfId="28" applyNumberFormat="1" applyFont="1" applyFill="1" applyProtection="1"/>
    <xf numFmtId="0" fontId="7" fillId="18" borderId="0" xfId="46" applyFont="1" applyFill="1" applyAlignment="1">
      <alignment vertical="center"/>
    </xf>
    <xf numFmtId="37" fontId="7" fillId="18" borderId="0" xfId="46" applyNumberFormat="1" applyFont="1" applyFill="1" applyAlignment="1"/>
    <xf numFmtId="0" fontId="31" fillId="0" borderId="11" xfId="0" applyFont="1" applyBorder="1" applyAlignment="1">
      <alignment horizontal="left"/>
    </xf>
    <xf numFmtId="0" fontId="0" fillId="0" borderId="11" xfId="0" applyBorder="1"/>
    <xf numFmtId="0" fontId="0" fillId="0" borderId="16" xfId="0" applyBorder="1"/>
    <xf numFmtId="0" fontId="31" fillId="0" borderId="16" xfId="0" applyFont="1" applyBorder="1"/>
    <xf numFmtId="37" fontId="17" fillId="18" borderId="0" xfId="46" applyNumberFormat="1" applyFill="1" applyAlignment="1">
      <alignment horizontal="right"/>
    </xf>
    <xf numFmtId="0" fontId="31" fillId="0" borderId="0" xfId="0" applyFont="1" applyAlignment="1">
      <alignment horizontal="left"/>
    </xf>
    <xf numFmtId="7" fontId="13" fillId="18" borderId="11" xfId="32" applyFont="1" applyBorder="1" applyAlignment="1" applyProtection="1">
      <alignment horizontal="right"/>
    </xf>
    <xf numFmtId="7" fontId="13" fillId="18" borderId="11" xfId="31" applyFont="1" applyBorder="1" applyAlignment="1" applyProtection="1">
      <alignment horizontal="right"/>
    </xf>
    <xf numFmtId="37" fontId="7" fillId="0" borderId="0" xfId="29" applyNumberFormat="1" applyFill="1" applyProtection="1"/>
    <xf numFmtId="0" fontId="7" fillId="19" borderId="11" xfId="55" applyFill="1" applyBorder="1" applyAlignment="1" applyProtection="1">
      <alignment horizontal="left"/>
      <protection locked="0"/>
    </xf>
    <xf numFmtId="0" fontId="32" fillId="0" borderId="0" xfId="54" applyFont="1"/>
    <xf numFmtId="0" fontId="7" fillId="18" borderId="0" xfId="55" applyFill="1" applyAlignment="1">
      <alignment horizontal="right"/>
    </xf>
    <xf numFmtId="0" fontId="7" fillId="18" borderId="0" xfId="55" applyFill="1" applyAlignment="1"/>
    <xf numFmtId="0" fontId="7" fillId="18" borderId="0" xfId="55" applyFill="1" applyAlignment="1" applyProtection="1">
      <protection locked="0"/>
    </xf>
    <xf numFmtId="164" fontId="17" fillId="18" borderId="10" xfId="46" applyNumberFormat="1" applyFill="1" applyBorder="1" applyAlignment="1" applyProtection="1">
      <alignment horizontal="center"/>
      <protection locked="0"/>
    </xf>
    <xf numFmtId="0" fontId="17" fillId="18" borderId="10" xfId="46" applyFill="1" applyBorder="1" applyAlignment="1">
      <alignment vertical="center"/>
    </xf>
    <xf numFmtId="164" fontId="17" fillId="18" borderId="10" xfId="46" applyNumberFormat="1" applyFill="1" applyBorder="1" applyAlignment="1">
      <alignment horizontal="center"/>
    </xf>
    <xf numFmtId="37" fontId="7" fillId="23" borderId="0" xfId="29" applyNumberFormat="1" applyFill="1" applyProtection="1"/>
    <xf numFmtId="7" fontId="35" fillId="18" borderId="11" xfId="31" applyFont="1" applyBorder="1" applyAlignment="1" applyProtection="1">
      <alignment horizontal="left"/>
    </xf>
    <xf numFmtId="0" fontId="36" fillId="0" borderId="11" xfId="54" applyFont="1" applyBorder="1" applyAlignment="1">
      <alignment horizontal="left"/>
    </xf>
    <xf numFmtId="0" fontId="34" fillId="0" borderId="11" xfId="0" applyFont="1" applyBorder="1" applyAlignment="1">
      <alignment horizontal="left"/>
    </xf>
    <xf numFmtId="0" fontId="36" fillId="0" borderId="11" xfId="0" applyFont="1" applyBorder="1" applyAlignment="1">
      <alignment horizontal="left"/>
    </xf>
    <xf numFmtId="0" fontId="34" fillId="18" borderId="11" xfId="46" applyFont="1" applyFill="1" applyBorder="1" applyAlignment="1">
      <alignment horizontal="left"/>
    </xf>
    <xf numFmtId="0" fontId="32" fillId="0" borderId="11" xfId="0" applyFont="1" applyBorder="1"/>
    <xf numFmtId="0" fontId="1" fillId="0" borderId="0" xfId="54"/>
    <xf numFmtId="7" fontId="35" fillId="18" borderId="11" xfId="32" applyFont="1" applyBorder="1" applyAlignment="1" applyProtection="1">
      <alignment horizontal="left"/>
    </xf>
    <xf numFmtId="0" fontId="34" fillId="0" borderId="11" xfId="54" applyFont="1" applyBorder="1" applyAlignment="1">
      <alignment horizontal="left"/>
    </xf>
    <xf numFmtId="0" fontId="7" fillId="19" borderId="13" xfId="55" applyFill="1" applyBorder="1" applyAlignment="1" applyProtection="1">
      <alignment horizontal="left"/>
      <protection locked="0"/>
    </xf>
    <xf numFmtId="164" fontId="7" fillId="19" borderId="11" xfId="55" applyNumberFormat="1" applyFill="1" applyBorder="1" applyAlignment="1" applyProtection="1">
      <alignment horizontal="left"/>
      <protection locked="0"/>
    </xf>
    <xf numFmtId="0" fontId="7" fillId="19" borderId="11" xfId="55" applyFill="1" applyBorder="1" applyAlignment="1" applyProtection="1">
      <protection locked="0"/>
    </xf>
    <xf numFmtId="0" fontId="7" fillId="19" borderId="13" xfId="55" applyFill="1" applyBorder="1" applyAlignment="1" applyProtection="1">
      <protection locked="0"/>
    </xf>
    <xf numFmtId="0" fontId="30" fillId="18" borderId="0" xfId="55" applyFont="1" applyFill="1" applyAlignment="1"/>
    <xf numFmtId="39" fontId="21" fillId="24" borderId="0" xfId="30" applyNumberFormat="1" applyFont="1" applyFill="1" applyAlignment="1" applyProtection="1">
      <alignment horizontal="right" vertical="center"/>
    </xf>
    <xf numFmtId="39" fontId="21" fillId="24" borderId="0" xfId="0" applyNumberFormat="1" applyFont="1" applyFill="1" applyAlignment="1">
      <alignment vertical="center"/>
    </xf>
    <xf numFmtId="0" fontId="7" fillId="18" borderId="0" xfId="0" applyFont="1" applyFill="1"/>
    <xf numFmtId="0" fontId="13" fillId="25" borderId="0" xfId="46" applyFont="1" applyFill="1" applyAlignment="1" applyProtection="1">
      <alignment horizontal="center"/>
      <protection locked="0"/>
    </xf>
    <xf numFmtId="0" fontId="13" fillId="22" borderId="0" xfId="46" applyFont="1" applyFill="1" applyAlignment="1">
      <alignment horizontal="center"/>
    </xf>
    <xf numFmtId="0" fontId="17" fillId="18" borderId="0" xfId="46" applyFill="1" applyAlignment="1">
      <alignment horizontal="center"/>
    </xf>
    <xf numFmtId="0" fontId="13" fillId="18" borderId="0" xfId="46" applyFont="1" applyFill="1" applyAlignment="1">
      <alignment horizontal="center"/>
    </xf>
    <xf numFmtId="0" fontId="27" fillId="18" borderId="0" xfId="46" applyFont="1" applyFill="1" applyAlignment="1">
      <alignment horizontal="center"/>
    </xf>
  </cellXfs>
  <cellStyles count="5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_Sheet1" xfId="29" xr:uid="{00000000-0005-0000-0000-00001C000000}"/>
    <cellStyle name="Currency" xfId="30" builtinId="4"/>
    <cellStyle name="Currency_Sheet1" xfId="31" xr:uid="{00000000-0005-0000-0000-00001E000000}"/>
    <cellStyle name="Currency_Sheet1_1" xfId="32" xr:uid="{00000000-0005-0000-0000-00001F000000}"/>
    <cellStyle name="Date" xfId="33" xr:uid="{00000000-0005-0000-0000-000020000000}"/>
    <cellStyle name="Explanatory Text" xfId="34" builtinId="53" customBuiltin="1"/>
    <cellStyle name="Fixed" xfId="35" xr:uid="{00000000-0005-0000-0000-000022000000}"/>
    <cellStyle name="Good" xfId="36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EADING1" xfId="41" xr:uid="{00000000-0005-0000-0000-000028000000}"/>
    <cellStyle name="HEADING2" xfId="42" xr:uid="{00000000-0005-0000-0000-000029000000}"/>
    <cellStyle name="Input" xfId="43" builtinId="20" customBuiltin="1"/>
    <cellStyle name="Linked Cell" xfId="44" builtinId="24" customBuiltin="1"/>
    <cellStyle name="Neutral" xfId="45" builtinId="28" customBuiltin="1"/>
    <cellStyle name="Normal" xfId="0" builtinId="0"/>
    <cellStyle name="Normal 2" xfId="54" xr:uid="{00000000-0005-0000-0000-00002E000000}"/>
    <cellStyle name="Normal_Sheet1" xfId="46" xr:uid="{00000000-0005-0000-0000-00002F000000}"/>
    <cellStyle name="Normal_Sheet1 2" xfId="55" xr:uid="{00000000-0005-0000-0000-000030000000}"/>
    <cellStyle name="Note" xfId="47" builtinId="10" customBuiltin="1"/>
    <cellStyle name="Output" xfId="48" builtinId="21" customBuiltin="1"/>
    <cellStyle name="Percent_Sheet1" xfId="49" xr:uid="{00000000-0005-0000-0000-000033000000}"/>
    <cellStyle name="Percent_Sheet1_1" xfId="50" xr:uid="{00000000-0005-0000-0000-000034000000}"/>
    <cellStyle name="Title" xfId="51" builtinId="15" customBuiltin="1"/>
    <cellStyle name="Total" xfId="52" builtinId="25" customBuiltin="1"/>
    <cellStyle name="Warning Text" xfId="53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285750</xdr:colOff>
          <xdr:row>10</xdr:row>
          <xdr:rowOff>104775</xdr:rowOff>
        </xdr:from>
        <xdr:to>
          <xdr:col>6</xdr:col>
          <xdr:colOff>590550</xdr:colOff>
          <xdr:row>13</xdr:row>
          <xdr:rowOff>76200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Hide Zero Costs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885825</xdr:colOff>
          <xdr:row>10</xdr:row>
          <xdr:rowOff>123825</xdr:rowOff>
        </xdr:from>
        <xdr:to>
          <xdr:col>7</xdr:col>
          <xdr:colOff>904875</xdr:colOff>
          <xdr:row>13</xdr:row>
          <xdr:rowOff>95250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Unhide All Rows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295275</xdr:colOff>
          <xdr:row>8</xdr:row>
          <xdr:rowOff>85725</xdr:rowOff>
        </xdr:from>
        <xdr:to>
          <xdr:col>6</xdr:col>
          <xdr:colOff>600075</xdr:colOff>
          <xdr:row>10</xdr:row>
          <xdr:rowOff>9525</xdr:rowOff>
        </xdr:to>
        <xdr:sp macro="" textlink="">
          <xdr:nvSpPr>
            <xdr:cNvPr id="1055" name="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SDP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895350</xdr:colOff>
          <xdr:row>8</xdr:row>
          <xdr:rowOff>57150</xdr:rowOff>
        </xdr:from>
        <xdr:to>
          <xdr:col>7</xdr:col>
          <xdr:colOff>904875</xdr:colOff>
          <xdr:row>9</xdr:row>
          <xdr:rowOff>171450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Final Plan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436"/>
  <sheetViews>
    <sheetView showGridLines="0" tabSelected="1" zoomScale="70" zoomScaleNormal="100" workbookViewId="0">
      <selection activeCell="F18" sqref="F18"/>
    </sheetView>
  </sheetViews>
  <sheetFormatPr defaultColWidth="9.140625" defaultRowHeight="12.75" x14ac:dyDescent="0.2"/>
  <cols>
    <col min="1" max="1" width="16.85546875" customWidth="1"/>
    <col min="2" max="2" width="36.7109375" customWidth="1"/>
    <col min="3" max="3" width="24.85546875" customWidth="1"/>
    <col min="5" max="5" width="17.7109375" customWidth="1"/>
    <col min="6" max="6" width="13.85546875" customWidth="1"/>
    <col min="7" max="7" width="18.28515625" customWidth="1"/>
    <col min="8" max="8" width="16.85546875" customWidth="1"/>
    <col min="9" max="9" width="18.28515625" customWidth="1"/>
    <col min="10" max="10" width="11.7109375" bestFit="1" customWidth="1"/>
    <col min="11" max="11" width="10.140625" bestFit="1" customWidth="1"/>
  </cols>
  <sheetData>
    <row r="1" spans="1:8" ht="15.75" x14ac:dyDescent="0.25">
      <c r="A1" s="99" t="s">
        <v>216</v>
      </c>
      <c r="B1" s="100" t="s">
        <v>799</v>
      </c>
      <c r="C1" s="30"/>
      <c r="D1" s="30"/>
      <c r="E1" s="71"/>
      <c r="F1" s="32"/>
      <c r="G1" s="30"/>
      <c r="H1" s="30"/>
    </row>
    <row r="2" spans="1:8" ht="15.75" x14ac:dyDescent="0.25">
      <c r="A2" s="29" t="s">
        <v>927</v>
      </c>
      <c r="B2" s="100"/>
      <c r="C2" s="30"/>
      <c r="D2" s="30"/>
      <c r="E2" s="71"/>
      <c r="F2" s="32"/>
      <c r="G2" s="30"/>
      <c r="H2" s="30"/>
    </row>
    <row r="3" spans="1:8" ht="15.75" x14ac:dyDescent="0.25">
      <c r="A3" s="187" t="s">
        <v>922</v>
      </c>
      <c r="B3" s="187"/>
      <c r="C3" s="187"/>
      <c r="D3" s="187"/>
      <c r="E3" s="187"/>
      <c r="F3" s="187"/>
      <c r="G3" s="187"/>
      <c r="H3" s="187"/>
    </row>
    <row r="4" spans="1:8" ht="15" x14ac:dyDescent="0.2">
      <c r="A4" s="163" t="s">
        <v>800</v>
      </c>
      <c r="B4" s="161"/>
      <c r="C4" s="164"/>
      <c r="D4" s="165"/>
      <c r="E4" s="98" t="s">
        <v>923</v>
      </c>
      <c r="F4" s="98" t="s">
        <v>924</v>
      </c>
      <c r="G4" s="98" t="s">
        <v>925</v>
      </c>
      <c r="H4" s="98" t="s">
        <v>926</v>
      </c>
    </row>
    <row r="5" spans="1:8" ht="15" x14ac:dyDescent="0.2">
      <c r="A5" s="86" t="s">
        <v>801</v>
      </c>
      <c r="B5" s="179"/>
      <c r="C5" s="164" t="s">
        <v>802</v>
      </c>
      <c r="D5" s="181"/>
      <c r="E5" s="150"/>
      <c r="F5" s="160"/>
      <c r="G5" s="160"/>
      <c r="H5" s="160"/>
    </row>
    <row r="6" spans="1:8" ht="15" x14ac:dyDescent="0.2">
      <c r="A6" s="86" t="s">
        <v>803</v>
      </c>
      <c r="B6" s="180"/>
      <c r="C6" s="164" t="s">
        <v>804</v>
      </c>
      <c r="D6" s="182"/>
      <c r="E6" s="150"/>
      <c r="F6" s="160"/>
      <c r="G6" s="160"/>
      <c r="H6" s="160"/>
    </row>
    <row r="7" spans="1:8" ht="15" x14ac:dyDescent="0.2">
      <c r="A7" s="24"/>
      <c r="B7" s="164"/>
      <c r="C7" s="164"/>
      <c r="D7" s="164"/>
      <c r="E7" s="150"/>
      <c r="F7" s="151"/>
      <c r="G7" s="24"/>
      <c r="H7" s="24"/>
    </row>
    <row r="8" spans="1:8" ht="15" x14ac:dyDescent="0.2">
      <c r="A8" s="5" t="s">
        <v>805</v>
      </c>
      <c r="B8" s="39"/>
      <c r="C8" s="39"/>
      <c r="D8" s="164"/>
      <c r="E8" s="5"/>
      <c r="F8" s="5"/>
      <c r="G8" s="24"/>
      <c r="H8" s="5"/>
    </row>
    <row r="9" spans="1:8" ht="15" x14ac:dyDescent="0.2">
      <c r="A9" s="5" t="s">
        <v>806</v>
      </c>
      <c r="B9" s="39"/>
      <c r="C9" s="39"/>
      <c r="D9" s="164"/>
      <c r="E9" s="5"/>
      <c r="F9" s="5"/>
      <c r="G9" s="24"/>
      <c r="H9" s="5"/>
    </row>
    <row r="10" spans="1:8" ht="15" x14ac:dyDescent="0.2">
      <c r="A10" s="5"/>
      <c r="B10" s="39"/>
      <c r="C10" s="39"/>
      <c r="D10" s="183" t="s">
        <v>361</v>
      </c>
      <c r="E10" s="137"/>
      <c r="F10" s="5"/>
      <c r="G10" s="5"/>
      <c r="H10" s="5"/>
    </row>
    <row r="11" spans="1:8" ht="15" x14ac:dyDescent="0.2">
      <c r="A11" s="5" t="s">
        <v>807</v>
      </c>
      <c r="B11" s="39"/>
      <c r="C11" s="39"/>
      <c r="D11" s="183"/>
      <c r="E11" s="137"/>
      <c r="F11" s="5"/>
      <c r="G11" s="5"/>
      <c r="H11" s="5"/>
    </row>
    <row r="12" spans="1:8" ht="15" x14ac:dyDescent="0.2">
      <c r="A12" s="5" t="s">
        <v>808</v>
      </c>
      <c r="B12" s="39"/>
      <c r="C12" s="39"/>
      <c r="D12" s="183" t="s">
        <v>362</v>
      </c>
      <c r="E12" s="137"/>
      <c r="F12" s="5"/>
      <c r="G12" s="5"/>
      <c r="H12" s="5"/>
    </row>
    <row r="13" spans="1:8" ht="15" x14ac:dyDescent="0.2">
      <c r="A13" s="2"/>
      <c r="B13" s="2"/>
      <c r="C13" s="2"/>
      <c r="D13" s="138" t="s">
        <v>360</v>
      </c>
      <c r="E13" s="139"/>
      <c r="F13" s="4"/>
      <c r="G13" s="5"/>
      <c r="H13" s="5"/>
    </row>
    <row r="14" spans="1:8" ht="15.75" x14ac:dyDescent="0.25">
      <c r="A14" s="6" t="s">
        <v>809</v>
      </c>
      <c r="B14" s="7"/>
      <c r="C14" s="7"/>
      <c r="D14" s="7"/>
      <c r="E14" s="8"/>
      <c r="F14" s="9"/>
      <c r="G14" s="7"/>
      <c r="H14" s="7"/>
    </row>
    <row r="15" spans="1:8" ht="15.75" x14ac:dyDescent="0.25">
      <c r="A15" s="6" t="s">
        <v>810</v>
      </c>
      <c r="B15" s="7" t="s">
        <v>811</v>
      </c>
      <c r="C15" s="7"/>
      <c r="D15" s="6" t="s">
        <v>812</v>
      </c>
      <c r="E15" s="10" t="s">
        <v>813</v>
      </c>
      <c r="F15" s="11" t="s">
        <v>814</v>
      </c>
      <c r="G15" s="6" t="s">
        <v>815</v>
      </c>
      <c r="H15" s="6" t="s">
        <v>816</v>
      </c>
    </row>
    <row r="16" spans="1:8" ht="15" x14ac:dyDescent="0.2">
      <c r="A16" s="5"/>
      <c r="B16" s="5"/>
      <c r="C16" s="5"/>
      <c r="D16" s="12"/>
      <c r="E16" s="84"/>
      <c r="F16" s="85"/>
      <c r="G16" s="86"/>
      <c r="H16" s="86"/>
    </row>
    <row r="17" spans="1:8" ht="15.75" x14ac:dyDescent="0.25">
      <c r="A17" s="15" t="s">
        <v>817</v>
      </c>
      <c r="B17" s="15" t="s">
        <v>818</v>
      </c>
      <c r="C17" s="5"/>
      <c r="D17" s="12"/>
      <c r="E17" s="87"/>
      <c r="F17" s="88"/>
      <c r="G17" s="24"/>
      <c r="H17" s="23"/>
    </row>
    <row r="18" spans="1:8" ht="15" x14ac:dyDescent="0.2">
      <c r="A18" s="101">
        <v>110100</v>
      </c>
      <c r="B18" s="101" t="s">
        <v>819</v>
      </c>
      <c r="C18" s="102"/>
      <c r="D18" s="103" t="s">
        <v>820</v>
      </c>
      <c r="E18" s="89">
        <v>7640.87</v>
      </c>
      <c r="F18" s="140"/>
      <c r="G18" s="79">
        <f>(E18*F18)</f>
        <v>0</v>
      </c>
      <c r="H18" s="79"/>
    </row>
    <row r="19" spans="1:8" ht="15.75" x14ac:dyDescent="0.25">
      <c r="A19" s="7"/>
      <c r="B19" s="7"/>
      <c r="C19" s="7" t="s">
        <v>821</v>
      </c>
      <c r="D19" s="6"/>
      <c r="E19" s="73"/>
      <c r="F19" s="141"/>
      <c r="G19" s="74">
        <f>(G18)</f>
        <v>0</v>
      </c>
      <c r="H19" s="74">
        <f>ROUND(G19,-2)</f>
        <v>0</v>
      </c>
    </row>
    <row r="20" spans="1:8" ht="15" x14ac:dyDescent="0.2">
      <c r="A20" s="5"/>
      <c r="B20" s="5"/>
      <c r="C20" s="5"/>
      <c r="D20" s="12"/>
      <c r="E20" s="89"/>
      <c r="F20" s="142"/>
      <c r="G20" s="79"/>
      <c r="H20" s="79"/>
    </row>
    <row r="21" spans="1:8" ht="15.75" x14ac:dyDescent="0.25">
      <c r="A21" s="7" t="s">
        <v>822</v>
      </c>
      <c r="B21" s="15" t="s">
        <v>823</v>
      </c>
      <c r="C21" s="5"/>
      <c r="D21" s="12"/>
      <c r="E21" s="89"/>
      <c r="F21" s="142"/>
      <c r="G21" s="79"/>
      <c r="H21" s="79"/>
    </row>
    <row r="22" spans="1:8" ht="15" x14ac:dyDescent="0.2">
      <c r="A22" s="101">
        <v>201001</v>
      </c>
      <c r="B22" s="5" t="s">
        <v>824</v>
      </c>
      <c r="C22" s="5"/>
      <c r="D22" s="12" t="s">
        <v>825</v>
      </c>
      <c r="E22" s="89">
        <v>14.11</v>
      </c>
      <c r="F22" s="140"/>
      <c r="G22" s="79">
        <f>(E22*F22)</f>
        <v>0</v>
      </c>
      <c r="H22" s="79"/>
    </row>
    <row r="23" spans="1:8" ht="15" x14ac:dyDescent="0.2">
      <c r="A23" s="5">
        <v>201013</v>
      </c>
      <c r="B23" s="5" t="s">
        <v>826</v>
      </c>
      <c r="C23" s="5"/>
      <c r="D23" s="12" t="s">
        <v>825</v>
      </c>
      <c r="E23" s="89">
        <v>25.86</v>
      </c>
      <c r="F23" s="140"/>
      <c r="G23" s="79">
        <f>(E23*F23)</f>
        <v>0</v>
      </c>
      <c r="H23" s="79"/>
    </row>
    <row r="24" spans="1:8" ht="15" x14ac:dyDescent="0.2">
      <c r="A24" s="5">
        <v>505001</v>
      </c>
      <c r="B24" s="5" t="s">
        <v>827</v>
      </c>
      <c r="C24" s="5"/>
      <c r="D24" s="12" t="s">
        <v>828</v>
      </c>
      <c r="E24" s="89">
        <v>4.7</v>
      </c>
      <c r="F24" s="140"/>
      <c r="G24" s="79">
        <f>(E24*F24)</f>
        <v>0</v>
      </c>
      <c r="H24" s="79"/>
    </row>
    <row r="25" spans="1:8" ht="15.75" x14ac:dyDescent="0.25">
      <c r="A25" s="7"/>
      <c r="B25" s="7"/>
      <c r="C25" s="7" t="s">
        <v>829</v>
      </c>
      <c r="D25" s="6"/>
      <c r="E25" s="73"/>
      <c r="F25" s="141"/>
      <c r="G25" s="74">
        <f>SUM(G22:G24)</f>
        <v>0</v>
      </c>
      <c r="H25" s="74">
        <f>ROUND(G25,-2)</f>
        <v>0</v>
      </c>
    </row>
    <row r="26" spans="1:8" ht="15" x14ac:dyDescent="0.2">
      <c r="A26" s="5"/>
      <c r="B26" s="5"/>
      <c r="C26" s="5"/>
      <c r="D26" s="12"/>
      <c r="E26" s="89"/>
      <c r="F26" s="142"/>
      <c r="G26" s="79"/>
      <c r="H26" s="79"/>
    </row>
    <row r="27" spans="1:8" ht="15.75" x14ac:dyDescent="0.25">
      <c r="A27" s="7" t="s">
        <v>830</v>
      </c>
      <c r="B27" s="15" t="s">
        <v>831</v>
      </c>
      <c r="C27" s="5"/>
      <c r="D27" s="12"/>
      <c r="E27" s="89"/>
      <c r="F27" s="142"/>
      <c r="G27" s="79"/>
      <c r="H27" s="79"/>
    </row>
    <row r="28" spans="1:8" ht="15" x14ac:dyDescent="0.2">
      <c r="A28" s="5">
        <v>501001</v>
      </c>
      <c r="B28" s="101" t="s">
        <v>835</v>
      </c>
      <c r="C28" s="5"/>
      <c r="D28" s="104" t="s">
        <v>833</v>
      </c>
      <c r="E28" s="75">
        <v>37.619999999999997</v>
      </c>
      <c r="F28" s="140"/>
      <c r="G28" s="79">
        <f t="shared" ref="G28:G33" si="0">(E28*F28)</f>
        <v>0</v>
      </c>
      <c r="H28" s="79"/>
    </row>
    <row r="29" spans="1:8" ht="15" x14ac:dyDescent="0.2">
      <c r="A29" s="5">
        <v>501002</v>
      </c>
      <c r="B29" s="101" t="s">
        <v>476</v>
      </c>
      <c r="C29" s="5"/>
      <c r="D29" s="104" t="s">
        <v>833</v>
      </c>
      <c r="E29" s="76">
        <v>52.9</v>
      </c>
      <c r="F29" s="140"/>
      <c r="G29" s="79">
        <f t="shared" si="0"/>
        <v>0</v>
      </c>
      <c r="H29" s="79"/>
    </row>
    <row r="30" spans="1:8" ht="15" x14ac:dyDescent="0.2">
      <c r="A30" s="5">
        <v>501003</v>
      </c>
      <c r="B30" s="101" t="s">
        <v>832</v>
      </c>
      <c r="C30" s="5"/>
      <c r="D30" s="104" t="s">
        <v>833</v>
      </c>
      <c r="E30" s="75">
        <v>30.56</v>
      </c>
      <c r="F30" s="140"/>
      <c r="G30" s="79">
        <f t="shared" si="0"/>
        <v>0</v>
      </c>
      <c r="H30" s="79"/>
    </row>
    <row r="31" spans="1:8" ht="15" x14ac:dyDescent="0.2">
      <c r="A31" s="5">
        <v>501004</v>
      </c>
      <c r="B31" s="101" t="s">
        <v>834</v>
      </c>
      <c r="C31" s="5"/>
      <c r="D31" s="104" t="s">
        <v>833</v>
      </c>
      <c r="E31" s="75">
        <v>30.56</v>
      </c>
      <c r="F31" s="140"/>
      <c r="G31" s="79">
        <f t="shared" si="0"/>
        <v>0</v>
      </c>
      <c r="H31" s="79"/>
    </row>
    <row r="32" spans="1:8" ht="15" x14ac:dyDescent="0.2">
      <c r="A32" s="5">
        <v>502004</v>
      </c>
      <c r="B32" s="101" t="s">
        <v>929</v>
      </c>
      <c r="C32" s="5"/>
      <c r="D32" s="104" t="s">
        <v>833</v>
      </c>
      <c r="E32" s="75">
        <v>18.809999999999999</v>
      </c>
      <c r="F32" s="140"/>
      <c r="G32" s="79">
        <f t="shared" si="0"/>
        <v>0</v>
      </c>
      <c r="H32" s="79"/>
    </row>
    <row r="33" spans="1:8" ht="15" x14ac:dyDescent="0.2">
      <c r="A33" s="5">
        <v>501006</v>
      </c>
      <c r="B33" s="101" t="s">
        <v>477</v>
      </c>
      <c r="C33" s="5"/>
      <c r="D33" s="104" t="s">
        <v>868</v>
      </c>
      <c r="E33" s="75">
        <v>94.04</v>
      </c>
      <c r="F33" s="140"/>
      <c r="G33" s="79">
        <f t="shared" si="0"/>
        <v>0</v>
      </c>
      <c r="H33" s="79"/>
    </row>
    <row r="34" spans="1:8" ht="15.75" x14ac:dyDescent="0.25">
      <c r="A34" s="7"/>
      <c r="B34" s="7"/>
      <c r="C34" s="7" t="s">
        <v>836</v>
      </c>
      <c r="D34" s="6"/>
      <c r="E34" s="73"/>
      <c r="F34" s="143"/>
      <c r="G34" s="74">
        <f>SUM(G28:G33)</f>
        <v>0</v>
      </c>
      <c r="H34" s="74">
        <f>ROUND(G34,-2)</f>
        <v>0</v>
      </c>
    </row>
    <row r="35" spans="1:8" ht="15" x14ac:dyDescent="0.2">
      <c r="A35" s="5"/>
      <c r="B35" s="5"/>
      <c r="C35" s="5"/>
      <c r="D35" s="12"/>
      <c r="E35" s="89"/>
      <c r="F35" s="142"/>
      <c r="G35" s="77">
        <v>0</v>
      </c>
      <c r="H35" s="79"/>
    </row>
    <row r="36" spans="1:8" ht="15.75" x14ac:dyDescent="0.25">
      <c r="A36" s="7" t="s">
        <v>837</v>
      </c>
      <c r="B36" s="15" t="s">
        <v>838</v>
      </c>
      <c r="C36" s="5"/>
      <c r="D36" s="12"/>
      <c r="E36" s="89"/>
      <c r="F36" s="142"/>
      <c r="G36" s="79"/>
      <c r="H36" s="79"/>
    </row>
    <row r="37" spans="1:8" ht="15" x14ac:dyDescent="0.2">
      <c r="A37" s="105">
        <v>500000</v>
      </c>
      <c r="B37" s="101" t="s">
        <v>479</v>
      </c>
      <c r="C37" s="106"/>
      <c r="D37" s="104" t="s">
        <v>839</v>
      </c>
      <c r="E37" s="75">
        <v>4.7</v>
      </c>
      <c r="F37" s="140"/>
      <c r="G37" s="79">
        <f t="shared" ref="G37:G98" si="1">(E37*F37)</f>
        <v>0</v>
      </c>
      <c r="H37" s="79"/>
    </row>
    <row r="38" spans="1:8" ht="15" x14ac:dyDescent="0.2">
      <c r="A38" s="105">
        <v>500001</v>
      </c>
      <c r="B38" s="101" t="s">
        <v>840</v>
      </c>
      <c r="C38" s="106"/>
      <c r="D38" s="104" t="s">
        <v>839</v>
      </c>
      <c r="E38" s="75">
        <v>1.76</v>
      </c>
      <c r="F38" s="140"/>
      <c r="G38" s="79">
        <f t="shared" si="1"/>
        <v>0</v>
      </c>
      <c r="H38" s="79"/>
    </row>
    <row r="39" spans="1:8" ht="15" x14ac:dyDescent="0.2">
      <c r="A39" s="107">
        <v>500002</v>
      </c>
      <c r="B39" s="101" t="s">
        <v>480</v>
      </c>
      <c r="C39" s="5"/>
      <c r="D39" s="104" t="s">
        <v>833</v>
      </c>
      <c r="E39" s="75">
        <v>4.7</v>
      </c>
      <c r="F39" s="140"/>
      <c r="G39" s="79">
        <f t="shared" si="1"/>
        <v>0</v>
      </c>
      <c r="H39" s="79"/>
    </row>
    <row r="40" spans="1:8" ht="15" x14ac:dyDescent="0.2">
      <c r="A40" s="107">
        <v>500003</v>
      </c>
      <c r="B40" s="101" t="s">
        <v>481</v>
      </c>
      <c r="C40" s="5"/>
      <c r="D40" s="104" t="s">
        <v>833</v>
      </c>
      <c r="E40" s="75">
        <v>7.05</v>
      </c>
      <c r="F40" s="140"/>
      <c r="G40" s="79">
        <f t="shared" si="1"/>
        <v>0</v>
      </c>
      <c r="H40" s="79"/>
    </row>
    <row r="41" spans="1:8" ht="15" x14ac:dyDescent="0.2">
      <c r="A41" s="107">
        <v>500004</v>
      </c>
      <c r="B41" s="101" t="s">
        <v>462</v>
      </c>
      <c r="C41" s="5"/>
      <c r="D41" s="104" t="s">
        <v>828</v>
      </c>
      <c r="E41" s="76">
        <v>11.76</v>
      </c>
      <c r="F41" s="144"/>
      <c r="G41" s="79">
        <f t="shared" si="1"/>
        <v>0</v>
      </c>
      <c r="H41" s="90"/>
    </row>
    <row r="42" spans="1:8" ht="15" x14ac:dyDescent="0.2">
      <c r="A42" s="107">
        <v>500005</v>
      </c>
      <c r="B42" s="101" t="s">
        <v>482</v>
      </c>
      <c r="C42" s="5"/>
      <c r="D42" s="104" t="s">
        <v>487</v>
      </c>
      <c r="E42" s="78">
        <v>42.32</v>
      </c>
      <c r="F42" s="140"/>
      <c r="G42" s="79">
        <f t="shared" si="1"/>
        <v>0</v>
      </c>
      <c r="H42" s="79"/>
    </row>
    <row r="43" spans="1:8" ht="15" x14ac:dyDescent="0.2">
      <c r="A43" s="107">
        <v>500006</v>
      </c>
      <c r="B43" s="101" t="s">
        <v>483</v>
      </c>
      <c r="C43" s="5"/>
      <c r="D43" s="104" t="s">
        <v>839</v>
      </c>
      <c r="E43" s="75">
        <v>8.23</v>
      </c>
      <c r="F43" s="140"/>
      <c r="G43" s="79">
        <f t="shared" si="1"/>
        <v>0</v>
      </c>
      <c r="H43" s="79"/>
    </row>
    <row r="44" spans="1:8" ht="15" x14ac:dyDescent="0.2">
      <c r="A44" s="107">
        <v>500007</v>
      </c>
      <c r="B44" s="101" t="s">
        <v>484</v>
      </c>
      <c r="C44" s="5"/>
      <c r="D44" s="104" t="s">
        <v>839</v>
      </c>
      <c r="E44" s="75">
        <v>7.05</v>
      </c>
      <c r="F44" s="144"/>
      <c r="G44" s="79">
        <f t="shared" si="1"/>
        <v>0</v>
      </c>
      <c r="H44" s="90"/>
    </row>
    <row r="45" spans="1:8" ht="15" x14ac:dyDescent="0.2">
      <c r="A45" s="107">
        <v>500008</v>
      </c>
      <c r="B45" s="101" t="s">
        <v>485</v>
      </c>
      <c r="C45" s="5"/>
      <c r="D45" s="104" t="s">
        <v>839</v>
      </c>
      <c r="E45" s="75">
        <v>5.88</v>
      </c>
      <c r="F45" s="140"/>
      <c r="G45" s="79">
        <f t="shared" si="1"/>
        <v>0</v>
      </c>
      <c r="H45" s="79"/>
    </row>
    <row r="46" spans="1:8" ht="15" x14ac:dyDescent="0.2">
      <c r="A46" s="107">
        <v>500009</v>
      </c>
      <c r="B46" s="101" t="s">
        <v>486</v>
      </c>
      <c r="C46" s="5"/>
      <c r="D46" s="104" t="s">
        <v>839</v>
      </c>
      <c r="E46" s="75">
        <v>3.53</v>
      </c>
      <c r="F46" s="140"/>
      <c r="G46" s="79">
        <f t="shared" si="1"/>
        <v>0</v>
      </c>
      <c r="H46" s="79"/>
    </row>
    <row r="47" spans="1:8" ht="15" x14ac:dyDescent="0.2">
      <c r="A47" s="107"/>
      <c r="B47" s="101"/>
      <c r="C47" s="5"/>
      <c r="D47" s="104"/>
      <c r="E47" s="75"/>
      <c r="F47" s="142"/>
      <c r="G47" s="77">
        <v>0</v>
      </c>
      <c r="H47" s="79"/>
    </row>
    <row r="48" spans="1:8" ht="15" x14ac:dyDescent="0.2">
      <c r="A48" s="107">
        <v>500100</v>
      </c>
      <c r="B48" s="101" t="s">
        <v>719</v>
      </c>
      <c r="C48" s="5"/>
      <c r="D48" s="104" t="s">
        <v>828</v>
      </c>
      <c r="E48" s="78">
        <v>64.069999999999993</v>
      </c>
      <c r="F48" s="140"/>
      <c r="G48" s="79">
        <f t="shared" si="1"/>
        <v>0</v>
      </c>
      <c r="H48" s="79"/>
    </row>
    <row r="49" spans="1:8" ht="15" x14ac:dyDescent="0.2">
      <c r="A49" s="107">
        <v>500101</v>
      </c>
      <c r="B49" s="101" t="s">
        <v>720</v>
      </c>
      <c r="C49" s="5"/>
      <c r="D49" s="104" t="s">
        <v>828</v>
      </c>
      <c r="E49" s="78">
        <v>72.290000000000006</v>
      </c>
      <c r="F49" s="140"/>
      <c r="G49" s="79">
        <f t="shared" si="1"/>
        <v>0</v>
      </c>
      <c r="H49" s="79"/>
    </row>
    <row r="50" spans="1:8" ht="15" x14ac:dyDescent="0.2">
      <c r="A50" s="107">
        <v>500102</v>
      </c>
      <c r="B50" s="101" t="s">
        <v>721</v>
      </c>
      <c r="C50" s="5"/>
      <c r="D50" s="104" t="s">
        <v>828</v>
      </c>
      <c r="E50" s="78">
        <v>41.73</v>
      </c>
      <c r="F50" s="140"/>
      <c r="G50" s="79">
        <f t="shared" si="1"/>
        <v>0</v>
      </c>
      <c r="H50" s="79"/>
    </row>
    <row r="51" spans="1:8" ht="15" x14ac:dyDescent="0.2">
      <c r="A51" s="107">
        <v>500103</v>
      </c>
      <c r="B51" s="101" t="s">
        <v>722</v>
      </c>
      <c r="C51" s="5"/>
      <c r="D51" s="104" t="s">
        <v>828</v>
      </c>
      <c r="E51" s="78">
        <v>115.2</v>
      </c>
      <c r="F51" s="140"/>
      <c r="G51" s="79">
        <f t="shared" si="1"/>
        <v>0</v>
      </c>
      <c r="H51" s="79"/>
    </row>
    <row r="52" spans="1:8" ht="15" x14ac:dyDescent="0.2">
      <c r="A52" s="107">
        <v>500104</v>
      </c>
      <c r="B52" s="101" t="s">
        <v>723</v>
      </c>
      <c r="C52" s="5"/>
      <c r="D52" s="104" t="s">
        <v>828</v>
      </c>
      <c r="E52" s="78">
        <v>117.55</v>
      </c>
      <c r="F52" s="140"/>
      <c r="G52" s="79">
        <f t="shared" si="1"/>
        <v>0</v>
      </c>
      <c r="H52" s="79"/>
    </row>
    <row r="53" spans="1:8" ht="15" x14ac:dyDescent="0.2">
      <c r="A53" s="107">
        <v>500105</v>
      </c>
      <c r="B53" s="101" t="s">
        <v>724</v>
      </c>
      <c r="C53" s="5"/>
      <c r="D53" s="104" t="s">
        <v>828</v>
      </c>
      <c r="E53" s="78">
        <v>132.83000000000001</v>
      </c>
      <c r="F53" s="140"/>
      <c r="G53" s="79">
        <f t="shared" si="1"/>
        <v>0</v>
      </c>
      <c r="H53" s="79"/>
    </row>
    <row r="54" spans="1:8" ht="15" x14ac:dyDescent="0.2">
      <c r="A54" s="107">
        <v>500106</v>
      </c>
      <c r="B54" s="101" t="s">
        <v>725</v>
      </c>
      <c r="C54" s="5"/>
      <c r="D54" s="104" t="s">
        <v>828</v>
      </c>
      <c r="E54" s="78">
        <v>91.98</v>
      </c>
      <c r="F54" s="140"/>
      <c r="G54" s="79">
        <f t="shared" si="1"/>
        <v>0</v>
      </c>
      <c r="H54" s="79"/>
    </row>
    <row r="55" spans="1:8" ht="15" x14ac:dyDescent="0.2">
      <c r="A55" s="107">
        <v>500107</v>
      </c>
      <c r="B55" s="101" t="s">
        <v>726</v>
      </c>
      <c r="C55" s="5"/>
      <c r="D55" s="104" t="s">
        <v>828</v>
      </c>
      <c r="E55" s="78">
        <v>69.36</v>
      </c>
      <c r="F55" s="140"/>
      <c r="G55" s="79">
        <f t="shared" si="1"/>
        <v>0</v>
      </c>
      <c r="H55" s="79"/>
    </row>
    <row r="56" spans="1:8" ht="15" x14ac:dyDescent="0.2">
      <c r="A56" s="107"/>
      <c r="B56" s="101"/>
      <c r="C56" s="5"/>
      <c r="D56" s="104"/>
      <c r="E56" s="78"/>
      <c r="F56" s="142"/>
      <c r="G56" s="77">
        <v>0</v>
      </c>
      <c r="H56" s="79"/>
    </row>
    <row r="57" spans="1:8" ht="15" x14ac:dyDescent="0.2">
      <c r="A57" s="107">
        <v>500200</v>
      </c>
      <c r="B57" s="101" t="s">
        <v>727</v>
      </c>
      <c r="C57" s="5"/>
      <c r="D57" s="104" t="s">
        <v>828</v>
      </c>
      <c r="E57" s="78">
        <v>57.01</v>
      </c>
      <c r="F57" s="140"/>
      <c r="G57" s="79">
        <f t="shared" si="1"/>
        <v>0</v>
      </c>
      <c r="H57" s="79"/>
    </row>
    <row r="58" spans="1:8" ht="15" x14ac:dyDescent="0.2">
      <c r="A58" s="107">
        <v>500201</v>
      </c>
      <c r="B58" s="101" t="s">
        <v>728</v>
      </c>
      <c r="C58" s="5"/>
      <c r="D58" s="104" t="s">
        <v>828</v>
      </c>
      <c r="E58" s="78">
        <v>53.49</v>
      </c>
      <c r="F58" s="140"/>
      <c r="G58" s="79">
        <f t="shared" si="1"/>
        <v>0</v>
      </c>
      <c r="H58" s="79"/>
    </row>
    <row r="59" spans="1:8" ht="15" x14ac:dyDescent="0.2">
      <c r="A59" s="107">
        <v>500202</v>
      </c>
      <c r="B59" s="101" t="s">
        <v>729</v>
      </c>
      <c r="C59" s="5"/>
      <c r="D59" s="104" t="s">
        <v>828</v>
      </c>
      <c r="E59" s="78">
        <v>65.239999999999995</v>
      </c>
      <c r="F59" s="140"/>
      <c r="G59" s="79">
        <f t="shared" si="1"/>
        <v>0</v>
      </c>
      <c r="H59" s="79"/>
    </row>
    <row r="60" spans="1:8" ht="15" x14ac:dyDescent="0.2">
      <c r="A60" s="107">
        <v>500203</v>
      </c>
      <c r="B60" s="101" t="s">
        <v>730</v>
      </c>
      <c r="C60" s="5"/>
      <c r="D60" s="104" t="s">
        <v>828</v>
      </c>
      <c r="E60" s="78">
        <v>86.99</v>
      </c>
      <c r="F60" s="140"/>
      <c r="G60" s="79">
        <f t="shared" si="1"/>
        <v>0</v>
      </c>
      <c r="H60" s="79"/>
    </row>
    <row r="61" spans="1:8" ht="15" x14ac:dyDescent="0.2">
      <c r="A61" s="107">
        <v>500204</v>
      </c>
      <c r="B61" s="101" t="s">
        <v>731</v>
      </c>
      <c r="C61" s="5"/>
      <c r="D61" s="104" t="s">
        <v>828</v>
      </c>
      <c r="E61" s="78">
        <v>89.34</v>
      </c>
      <c r="F61" s="140"/>
      <c r="G61" s="79">
        <f t="shared" si="1"/>
        <v>0</v>
      </c>
      <c r="H61" s="79"/>
    </row>
    <row r="62" spans="1:8" ht="15" x14ac:dyDescent="0.2">
      <c r="A62" s="107">
        <v>500205</v>
      </c>
      <c r="B62" s="101" t="s">
        <v>732</v>
      </c>
      <c r="C62" s="5"/>
      <c r="D62" s="104" t="s">
        <v>828</v>
      </c>
      <c r="E62" s="78">
        <v>99.92</v>
      </c>
      <c r="F62" s="140"/>
      <c r="G62" s="79">
        <f t="shared" si="1"/>
        <v>0</v>
      </c>
      <c r="H62" s="79"/>
    </row>
    <row r="63" spans="1:8" ht="15" x14ac:dyDescent="0.2">
      <c r="A63" s="107">
        <v>500206</v>
      </c>
      <c r="B63" s="101" t="s">
        <v>733</v>
      </c>
      <c r="C63" s="5"/>
      <c r="D63" s="104" t="s">
        <v>828</v>
      </c>
      <c r="E63" s="78">
        <v>82.58</v>
      </c>
      <c r="F63" s="140"/>
      <c r="G63" s="79">
        <f t="shared" si="1"/>
        <v>0</v>
      </c>
      <c r="H63" s="79"/>
    </row>
    <row r="64" spans="1:8" ht="15" x14ac:dyDescent="0.2">
      <c r="A64" s="107">
        <v>500207</v>
      </c>
      <c r="B64" s="101" t="s">
        <v>734</v>
      </c>
      <c r="C64" s="5"/>
      <c r="D64" s="104" t="s">
        <v>828</v>
      </c>
      <c r="E64" s="78">
        <v>62.3</v>
      </c>
      <c r="F64" s="140"/>
      <c r="G64" s="79">
        <f t="shared" si="1"/>
        <v>0</v>
      </c>
      <c r="H64" s="79"/>
    </row>
    <row r="65" spans="1:8" ht="15" x14ac:dyDescent="0.2">
      <c r="A65" s="107"/>
      <c r="B65" s="101"/>
      <c r="C65" s="5"/>
      <c r="D65" s="104"/>
      <c r="E65" s="78"/>
      <c r="F65" s="142"/>
      <c r="G65" s="77">
        <v>0</v>
      </c>
      <c r="H65" s="79"/>
    </row>
    <row r="66" spans="1:8" ht="15" x14ac:dyDescent="0.2">
      <c r="A66" s="107">
        <v>500300</v>
      </c>
      <c r="B66" s="101" t="s">
        <v>735</v>
      </c>
      <c r="C66" s="5"/>
      <c r="D66" s="104" t="s">
        <v>828</v>
      </c>
      <c r="E66" s="78">
        <v>47.61</v>
      </c>
      <c r="F66" s="140"/>
      <c r="G66" s="79">
        <f t="shared" si="1"/>
        <v>0</v>
      </c>
      <c r="H66" s="79"/>
    </row>
    <row r="67" spans="1:8" ht="15" x14ac:dyDescent="0.2">
      <c r="A67" s="107">
        <v>500301</v>
      </c>
      <c r="B67" s="101" t="s">
        <v>736</v>
      </c>
      <c r="C67" s="5"/>
      <c r="D67" s="104" t="s">
        <v>828</v>
      </c>
      <c r="E67" s="78">
        <v>48.78</v>
      </c>
      <c r="F67" s="140"/>
      <c r="G67" s="79">
        <f t="shared" si="1"/>
        <v>0</v>
      </c>
      <c r="H67" s="79"/>
    </row>
    <row r="68" spans="1:8" ht="15" x14ac:dyDescent="0.2">
      <c r="A68" s="107">
        <v>500302</v>
      </c>
      <c r="B68" s="101" t="s">
        <v>737</v>
      </c>
      <c r="C68" s="5"/>
      <c r="D68" s="104" t="s">
        <v>828</v>
      </c>
      <c r="E68" s="78">
        <v>51.14</v>
      </c>
      <c r="F68" s="140"/>
      <c r="G68" s="79">
        <f t="shared" si="1"/>
        <v>0</v>
      </c>
      <c r="H68" s="79"/>
    </row>
    <row r="69" spans="1:8" ht="15" x14ac:dyDescent="0.2">
      <c r="A69" s="107">
        <v>500303</v>
      </c>
      <c r="B69" s="101" t="s">
        <v>738</v>
      </c>
      <c r="C69" s="5"/>
      <c r="D69" s="104" t="s">
        <v>828</v>
      </c>
      <c r="E69" s="78">
        <v>67</v>
      </c>
      <c r="F69" s="140"/>
      <c r="G69" s="79">
        <f t="shared" si="1"/>
        <v>0</v>
      </c>
      <c r="H69" s="79"/>
    </row>
    <row r="70" spans="1:8" ht="15" x14ac:dyDescent="0.2">
      <c r="A70" s="107">
        <v>500304</v>
      </c>
      <c r="B70" s="101" t="s">
        <v>739</v>
      </c>
      <c r="C70" s="5"/>
      <c r="D70" s="104" t="s">
        <v>828</v>
      </c>
      <c r="E70" s="78">
        <v>84.64</v>
      </c>
      <c r="F70" s="140"/>
      <c r="G70" s="79">
        <f t="shared" si="1"/>
        <v>0</v>
      </c>
      <c r="H70" s="79"/>
    </row>
    <row r="71" spans="1:8" ht="15" x14ac:dyDescent="0.2">
      <c r="A71" s="107">
        <v>500305</v>
      </c>
      <c r="B71" s="101" t="s">
        <v>740</v>
      </c>
      <c r="C71" s="5"/>
      <c r="D71" s="104" t="s">
        <v>828</v>
      </c>
      <c r="E71" s="78">
        <v>90.51</v>
      </c>
      <c r="F71" s="140"/>
      <c r="G71" s="79">
        <f t="shared" si="1"/>
        <v>0</v>
      </c>
      <c r="H71" s="79"/>
    </row>
    <row r="72" spans="1:8" ht="15" x14ac:dyDescent="0.2">
      <c r="A72" s="107">
        <v>500306</v>
      </c>
      <c r="B72" s="101" t="s">
        <v>741</v>
      </c>
      <c r="C72" s="5"/>
      <c r="D72" s="104" t="s">
        <v>828</v>
      </c>
      <c r="E72" s="78">
        <v>75.53</v>
      </c>
      <c r="F72" s="140"/>
      <c r="G72" s="79">
        <f t="shared" si="1"/>
        <v>0</v>
      </c>
      <c r="H72" s="79"/>
    </row>
    <row r="73" spans="1:8" ht="15" x14ac:dyDescent="0.2">
      <c r="A73" s="107">
        <v>500307</v>
      </c>
      <c r="B73" s="101" t="s">
        <v>742</v>
      </c>
      <c r="C73" s="5"/>
      <c r="D73" s="104" t="s">
        <v>828</v>
      </c>
      <c r="E73" s="78">
        <v>50.55</v>
      </c>
      <c r="F73" s="140"/>
      <c r="G73" s="79">
        <f t="shared" si="1"/>
        <v>0</v>
      </c>
      <c r="H73" s="79"/>
    </row>
    <row r="74" spans="1:8" ht="15" x14ac:dyDescent="0.2">
      <c r="A74" s="107"/>
      <c r="B74" s="101"/>
      <c r="C74" s="5"/>
      <c r="D74" s="104"/>
      <c r="E74" s="78"/>
      <c r="F74" s="142"/>
      <c r="G74" s="77">
        <v>0</v>
      </c>
      <c r="H74" s="79"/>
    </row>
    <row r="75" spans="1:8" ht="15" x14ac:dyDescent="0.2">
      <c r="A75" s="107">
        <v>500400</v>
      </c>
      <c r="B75" s="101" t="s">
        <v>743</v>
      </c>
      <c r="C75" s="5"/>
      <c r="D75" s="104" t="s">
        <v>828</v>
      </c>
      <c r="E75" s="78">
        <v>51.72</v>
      </c>
      <c r="F75" s="140"/>
      <c r="G75" s="79">
        <f t="shared" si="1"/>
        <v>0</v>
      </c>
      <c r="H75" s="79"/>
    </row>
    <row r="76" spans="1:8" ht="15" x14ac:dyDescent="0.2">
      <c r="A76" s="107">
        <v>500401</v>
      </c>
      <c r="B76" s="101" t="s">
        <v>744</v>
      </c>
      <c r="C76" s="5"/>
      <c r="D76" s="104" t="s">
        <v>828</v>
      </c>
      <c r="E76" s="78">
        <v>62.3</v>
      </c>
      <c r="F76" s="140"/>
      <c r="G76" s="79">
        <f t="shared" si="1"/>
        <v>0</v>
      </c>
      <c r="H76" s="79"/>
    </row>
    <row r="77" spans="1:8" ht="15" x14ac:dyDescent="0.2">
      <c r="A77" s="107">
        <v>500402</v>
      </c>
      <c r="B77" s="101" t="s">
        <v>746</v>
      </c>
      <c r="C77" s="5"/>
      <c r="D77" s="104" t="s">
        <v>828</v>
      </c>
      <c r="E77" s="78">
        <v>74.06</v>
      </c>
      <c r="F77" s="140"/>
      <c r="G77" s="79">
        <f t="shared" si="1"/>
        <v>0</v>
      </c>
      <c r="H77" s="79"/>
    </row>
    <row r="78" spans="1:8" ht="15" x14ac:dyDescent="0.2">
      <c r="A78" s="107">
        <v>500403</v>
      </c>
      <c r="B78" s="101" t="s">
        <v>745</v>
      </c>
      <c r="C78" s="5"/>
      <c r="D78" s="104" t="s">
        <v>828</v>
      </c>
      <c r="E78" s="78">
        <v>94.04</v>
      </c>
      <c r="F78" s="140"/>
      <c r="G78" s="79">
        <f t="shared" si="1"/>
        <v>0</v>
      </c>
      <c r="H78" s="79"/>
    </row>
    <row r="79" spans="1:8" ht="15" x14ac:dyDescent="0.2">
      <c r="A79" s="107">
        <v>500404</v>
      </c>
      <c r="B79" s="101" t="s">
        <v>747</v>
      </c>
      <c r="C79" s="5"/>
      <c r="D79" s="104" t="s">
        <v>828</v>
      </c>
      <c r="E79" s="78">
        <v>109.32</v>
      </c>
      <c r="F79" s="140"/>
      <c r="G79" s="79">
        <f t="shared" si="1"/>
        <v>0</v>
      </c>
      <c r="H79" s="79"/>
    </row>
    <row r="80" spans="1:8" ht="15" x14ac:dyDescent="0.2">
      <c r="A80" s="107">
        <v>500405</v>
      </c>
      <c r="B80" s="101" t="s">
        <v>748</v>
      </c>
      <c r="C80" s="5"/>
      <c r="D80" s="104" t="s">
        <v>828</v>
      </c>
      <c r="E80" s="78">
        <v>118.14</v>
      </c>
      <c r="F80" s="140"/>
      <c r="G80" s="79">
        <f t="shared" si="1"/>
        <v>0</v>
      </c>
      <c r="H80" s="79"/>
    </row>
    <row r="81" spans="1:8" ht="15" x14ac:dyDescent="0.2">
      <c r="A81" s="107">
        <v>500406</v>
      </c>
      <c r="B81" s="101" t="s">
        <v>749</v>
      </c>
      <c r="C81" s="5"/>
      <c r="D81" s="104" t="s">
        <v>828</v>
      </c>
      <c r="E81" s="78">
        <v>61.13</v>
      </c>
      <c r="F81" s="140"/>
      <c r="G81" s="79">
        <f t="shared" si="1"/>
        <v>0</v>
      </c>
      <c r="H81" s="79"/>
    </row>
    <row r="82" spans="1:8" ht="15" x14ac:dyDescent="0.2">
      <c r="A82" s="107"/>
      <c r="B82" s="101"/>
      <c r="C82" s="5"/>
      <c r="D82" s="104"/>
      <c r="E82" s="78"/>
      <c r="F82" s="145"/>
      <c r="G82" s="77">
        <v>0</v>
      </c>
      <c r="H82" s="79"/>
    </row>
    <row r="83" spans="1:8" ht="15" x14ac:dyDescent="0.2">
      <c r="A83" s="107">
        <v>500500</v>
      </c>
      <c r="B83" s="101" t="s">
        <v>750</v>
      </c>
      <c r="C83" s="5"/>
      <c r="D83" s="104" t="s">
        <v>828</v>
      </c>
      <c r="E83" s="78">
        <v>48.78</v>
      </c>
      <c r="F83" s="140"/>
      <c r="G83" s="79">
        <f t="shared" si="1"/>
        <v>0</v>
      </c>
      <c r="H83" s="79"/>
    </row>
    <row r="84" spans="1:8" ht="15" x14ac:dyDescent="0.2">
      <c r="A84" s="107">
        <v>500501</v>
      </c>
      <c r="B84" s="101" t="s">
        <v>751</v>
      </c>
      <c r="C84" s="5"/>
      <c r="D84" s="104" t="s">
        <v>828</v>
      </c>
      <c r="E84" s="78">
        <v>53.49</v>
      </c>
      <c r="F84" s="140"/>
      <c r="G84" s="79">
        <f t="shared" si="1"/>
        <v>0</v>
      </c>
      <c r="H84" s="79"/>
    </row>
    <row r="85" spans="1:8" ht="15" x14ac:dyDescent="0.2">
      <c r="A85" s="107">
        <v>500502</v>
      </c>
      <c r="B85" s="101" t="s">
        <v>752</v>
      </c>
      <c r="C85" s="5"/>
      <c r="D85" s="104" t="s">
        <v>828</v>
      </c>
      <c r="E85" s="78">
        <v>65.239999999999995</v>
      </c>
      <c r="F85" s="140"/>
      <c r="G85" s="79">
        <f t="shared" si="1"/>
        <v>0</v>
      </c>
      <c r="H85" s="79"/>
    </row>
    <row r="86" spans="1:8" ht="15" x14ac:dyDescent="0.2">
      <c r="A86" s="107">
        <v>500503</v>
      </c>
      <c r="B86" s="101" t="s">
        <v>753</v>
      </c>
      <c r="C86" s="5"/>
      <c r="D86" s="104" t="s">
        <v>828</v>
      </c>
      <c r="E86" s="78">
        <v>88.16</v>
      </c>
      <c r="F86" s="140"/>
      <c r="G86" s="79">
        <f t="shared" si="1"/>
        <v>0</v>
      </c>
      <c r="H86" s="79"/>
    </row>
    <row r="87" spans="1:8" ht="15" x14ac:dyDescent="0.2">
      <c r="A87" s="107">
        <v>500504</v>
      </c>
      <c r="B87" s="101" t="s">
        <v>754</v>
      </c>
      <c r="C87" s="5"/>
      <c r="D87" s="104" t="s">
        <v>828</v>
      </c>
      <c r="E87" s="78">
        <v>97.57</v>
      </c>
      <c r="F87" s="140"/>
      <c r="G87" s="79">
        <f t="shared" si="1"/>
        <v>0</v>
      </c>
      <c r="H87" s="79"/>
    </row>
    <row r="88" spans="1:8" ht="15" x14ac:dyDescent="0.2">
      <c r="A88" s="107">
        <v>500505</v>
      </c>
      <c r="B88" s="101" t="s">
        <v>755</v>
      </c>
      <c r="C88" s="5"/>
      <c r="D88" s="104" t="s">
        <v>828</v>
      </c>
      <c r="E88" s="78">
        <v>106.38</v>
      </c>
      <c r="F88" s="140"/>
      <c r="G88" s="79">
        <f t="shared" si="1"/>
        <v>0</v>
      </c>
      <c r="H88" s="79"/>
    </row>
    <row r="89" spans="1:8" ht="15" x14ac:dyDescent="0.2">
      <c r="A89" s="107">
        <v>500506</v>
      </c>
      <c r="B89" s="101" t="s">
        <v>756</v>
      </c>
      <c r="C89" s="5"/>
      <c r="D89" s="104" t="s">
        <v>828</v>
      </c>
      <c r="E89" s="78">
        <v>57.01</v>
      </c>
      <c r="F89" s="140"/>
      <c r="G89" s="79">
        <f t="shared" si="1"/>
        <v>0</v>
      </c>
      <c r="H89" s="79"/>
    </row>
    <row r="90" spans="1:8" ht="15" x14ac:dyDescent="0.2">
      <c r="A90" s="107"/>
      <c r="B90" s="101"/>
      <c r="C90" s="5"/>
      <c r="D90" s="104"/>
      <c r="E90" s="78"/>
      <c r="F90" s="142"/>
      <c r="G90" s="77">
        <v>0</v>
      </c>
      <c r="H90" s="79"/>
    </row>
    <row r="91" spans="1:8" ht="15" x14ac:dyDescent="0.2">
      <c r="A91" s="107">
        <v>500600</v>
      </c>
      <c r="B91" s="101" t="s">
        <v>757</v>
      </c>
      <c r="C91" s="5"/>
      <c r="D91" s="104" t="s">
        <v>828</v>
      </c>
      <c r="E91" s="78">
        <v>45.85</v>
      </c>
      <c r="F91" s="140"/>
      <c r="G91" s="79">
        <f t="shared" si="1"/>
        <v>0</v>
      </c>
      <c r="H91" s="79"/>
    </row>
    <row r="92" spans="1:8" ht="15" x14ac:dyDescent="0.2">
      <c r="A92" s="107">
        <v>500601</v>
      </c>
      <c r="B92" s="101" t="s">
        <v>758</v>
      </c>
      <c r="C92" s="5"/>
      <c r="D92" s="104" t="s">
        <v>828</v>
      </c>
      <c r="E92" s="78">
        <v>53.49</v>
      </c>
      <c r="F92" s="140"/>
      <c r="G92" s="79">
        <f t="shared" si="1"/>
        <v>0</v>
      </c>
      <c r="H92" s="79"/>
    </row>
    <row r="93" spans="1:8" ht="15" x14ac:dyDescent="0.2">
      <c r="A93" s="107">
        <v>500602</v>
      </c>
      <c r="B93" s="101" t="s">
        <v>759</v>
      </c>
      <c r="C93" s="5"/>
      <c r="D93" s="104" t="s">
        <v>828</v>
      </c>
      <c r="E93" s="78">
        <v>59.36</v>
      </c>
      <c r="F93" s="140"/>
      <c r="G93" s="79">
        <f t="shared" si="1"/>
        <v>0</v>
      </c>
      <c r="H93" s="79"/>
    </row>
    <row r="94" spans="1:8" ht="15" x14ac:dyDescent="0.2">
      <c r="A94" s="107">
        <v>500603</v>
      </c>
      <c r="B94" s="101" t="s">
        <v>760</v>
      </c>
      <c r="C94" s="5"/>
      <c r="D94" s="104" t="s">
        <v>828</v>
      </c>
      <c r="E94" s="78">
        <v>76.41</v>
      </c>
      <c r="F94" s="140"/>
      <c r="G94" s="79">
        <f t="shared" si="1"/>
        <v>0</v>
      </c>
      <c r="H94" s="79"/>
    </row>
    <row r="95" spans="1:8" ht="15" x14ac:dyDescent="0.2">
      <c r="A95" s="107">
        <v>500604</v>
      </c>
      <c r="B95" s="101" t="s">
        <v>761</v>
      </c>
      <c r="C95" s="5"/>
      <c r="D95" s="104" t="s">
        <v>828</v>
      </c>
      <c r="E95" s="78">
        <v>91.69</v>
      </c>
      <c r="F95" s="140"/>
      <c r="G95" s="79">
        <f t="shared" si="1"/>
        <v>0</v>
      </c>
      <c r="H95" s="79"/>
    </row>
    <row r="96" spans="1:8" ht="15" x14ac:dyDescent="0.2">
      <c r="A96" s="107">
        <v>500605</v>
      </c>
      <c r="B96" s="101" t="s">
        <v>762</v>
      </c>
      <c r="C96" s="5"/>
      <c r="D96" s="104" t="s">
        <v>828</v>
      </c>
      <c r="E96" s="78">
        <v>97.57</v>
      </c>
      <c r="F96" s="140"/>
      <c r="G96" s="79">
        <f t="shared" si="1"/>
        <v>0</v>
      </c>
      <c r="H96" s="79"/>
    </row>
    <row r="97" spans="1:8" ht="15" x14ac:dyDescent="0.2">
      <c r="A97" s="107">
        <v>500606</v>
      </c>
      <c r="B97" s="101" t="s">
        <v>763</v>
      </c>
      <c r="C97" s="5"/>
      <c r="D97" s="104" t="s">
        <v>828</v>
      </c>
      <c r="E97" s="78">
        <v>57.01</v>
      </c>
      <c r="F97" s="140"/>
      <c r="G97" s="79">
        <f t="shared" si="1"/>
        <v>0</v>
      </c>
      <c r="H97" s="79"/>
    </row>
    <row r="98" spans="1:8" ht="15" x14ac:dyDescent="0.2">
      <c r="A98" s="107">
        <v>500700</v>
      </c>
      <c r="B98" s="101" t="s">
        <v>841</v>
      </c>
      <c r="C98" s="5"/>
      <c r="D98" s="104" t="s">
        <v>839</v>
      </c>
      <c r="E98" s="75">
        <v>11.76</v>
      </c>
      <c r="F98" s="140"/>
      <c r="G98" s="79">
        <f t="shared" si="1"/>
        <v>0</v>
      </c>
      <c r="H98" s="79"/>
    </row>
    <row r="99" spans="1:8" ht="15.75" x14ac:dyDescent="0.25">
      <c r="A99" s="7"/>
      <c r="B99" s="7"/>
      <c r="C99" s="7" t="s">
        <v>842</v>
      </c>
      <c r="D99" s="6"/>
      <c r="E99" s="73"/>
      <c r="F99" s="141"/>
      <c r="G99" s="74">
        <f>SUM(G37:G98)</f>
        <v>0</v>
      </c>
      <c r="H99" s="74">
        <f>ROUND(G99,-2)</f>
        <v>0</v>
      </c>
    </row>
    <row r="100" spans="1:8" ht="15" x14ac:dyDescent="0.2">
      <c r="A100" s="5"/>
      <c r="B100" s="5"/>
      <c r="C100" s="5"/>
      <c r="D100" s="12"/>
      <c r="E100" s="89"/>
      <c r="F100" s="142"/>
      <c r="G100" s="77">
        <v>0</v>
      </c>
      <c r="H100" s="79"/>
    </row>
    <row r="101" spans="1:8" ht="15.75" x14ac:dyDescent="0.25">
      <c r="A101" s="7" t="s">
        <v>535</v>
      </c>
      <c r="B101" s="15" t="s">
        <v>843</v>
      </c>
      <c r="C101" s="5"/>
      <c r="D101" s="12"/>
      <c r="E101" s="89"/>
      <c r="F101" s="142"/>
      <c r="G101" s="79"/>
      <c r="H101" s="79"/>
    </row>
    <row r="102" spans="1:8" ht="15" x14ac:dyDescent="0.2">
      <c r="A102" s="5">
        <v>501000</v>
      </c>
      <c r="B102" s="101" t="s">
        <v>844</v>
      </c>
      <c r="C102" s="5"/>
      <c r="D102" s="104" t="s">
        <v>833</v>
      </c>
      <c r="E102" s="75">
        <v>7.05</v>
      </c>
      <c r="F102" s="140"/>
      <c r="G102" s="79">
        <f>(E102*F102)</f>
        <v>0</v>
      </c>
      <c r="H102" s="79"/>
    </row>
    <row r="103" spans="1:8" ht="15.75" x14ac:dyDescent="0.25">
      <c r="A103" s="7"/>
      <c r="B103" s="7"/>
      <c r="C103" s="7" t="s">
        <v>845</v>
      </c>
      <c r="D103" s="6"/>
      <c r="E103" s="73"/>
      <c r="F103" s="141"/>
      <c r="G103" s="74">
        <f>SUM(G102)</f>
        <v>0</v>
      </c>
      <c r="H103" s="74">
        <f>ROUND(G103,-2)</f>
        <v>0</v>
      </c>
    </row>
    <row r="104" spans="1:8" ht="15" x14ac:dyDescent="0.2">
      <c r="A104" s="5"/>
      <c r="B104" s="5"/>
      <c r="C104" s="5"/>
      <c r="D104" s="12"/>
      <c r="E104" s="89"/>
      <c r="F104" s="142"/>
      <c r="G104" s="77">
        <v>0</v>
      </c>
      <c r="H104" s="79"/>
    </row>
    <row r="105" spans="1:8" ht="15.75" x14ac:dyDescent="0.25">
      <c r="A105" s="7" t="s">
        <v>536</v>
      </c>
      <c r="B105" s="15" t="s">
        <v>846</v>
      </c>
      <c r="C105" s="5"/>
      <c r="D105" s="12"/>
      <c r="E105" s="89"/>
      <c r="F105" s="142"/>
      <c r="G105" s="79"/>
      <c r="H105" s="79"/>
    </row>
    <row r="106" spans="1:8" ht="15" x14ac:dyDescent="0.2">
      <c r="A106" s="24">
        <v>505000</v>
      </c>
      <c r="B106" s="101" t="s">
        <v>794</v>
      </c>
      <c r="C106" s="5"/>
      <c r="D106" s="104" t="s">
        <v>828</v>
      </c>
      <c r="E106" s="76">
        <v>3.53</v>
      </c>
      <c r="F106" s="140"/>
      <c r="G106" s="79">
        <f t="shared" ref="G106:G111" si="2">(E106*F106)</f>
        <v>0</v>
      </c>
      <c r="H106" s="79"/>
    </row>
    <row r="107" spans="1:8" ht="15" x14ac:dyDescent="0.2">
      <c r="A107" s="24">
        <v>505001</v>
      </c>
      <c r="B107" s="101" t="s">
        <v>795</v>
      </c>
      <c r="C107" s="5"/>
      <c r="D107" s="104" t="s">
        <v>828</v>
      </c>
      <c r="E107" s="78">
        <v>4.7</v>
      </c>
      <c r="F107" s="140"/>
      <c r="G107" s="79">
        <f t="shared" si="2"/>
        <v>0</v>
      </c>
      <c r="H107" s="79"/>
    </row>
    <row r="108" spans="1:8" ht="15" x14ac:dyDescent="0.2">
      <c r="A108" s="24">
        <v>505002</v>
      </c>
      <c r="B108" s="101" t="s">
        <v>796</v>
      </c>
      <c r="C108" s="5"/>
      <c r="D108" s="104" t="s">
        <v>828</v>
      </c>
      <c r="E108" s="78">
        <v>0.47</v>
      </c>
      <c r="F108" s="140"/>
      <c r="G108" s="79">
        <f t="shared" si="2"/>
        <v>0</v>
      </c>
      <c r="H108" s="79"/>
    </row>
    <row r="109" spans="1:8" ht="15" x14ac:dyDescent="0.2">
      <c r="A109" s="24">
        <v>505003</v>
      </c>
      <c r="B109" s="101" t="s">
        <v>797</v>
      </c>
      <c r="C109" s="5"/>
      <c r="D109" s="104" t="s">
        <v>828</v>
      </c>
      <c r="E109" s="78">
        <v>0.28999999999999998</v>
      </c>
      <c r="F109" s="140"/>
      <c r="G109" s="79">
        <f t="shared" si="2"/>
        <v>0</v>
      </c>
      <c r="H109" s="79"/>
    </row>
    <row r="110" spans="1:8" ht="15" x14ac:dyDescent="0.2">
      <c r="A110" s="24">
        <v>505004</v>
      </c>
      <c r="B110" s="101" t="s">
        <v>847</v>
      </c>
      <c r="C110" s="5"/>
      <c r="D110" s="104" t="s">
        <v>828</v>
      </c>
      <c r="E110" s="78">
        <v>7.05</v>
      </c>
      <c r="F110" s="140"/>
      <c r="G110" s="79">
        <f t="shared" si="2"/>
        <v>0</v>
      </c>
      <c r="H110" s="79"/>
    </row>
    <row r="111" spans="1:8" ht="15" x14ac:dyDescent="0.2">
      <c r="A111" s="24">
        <v>505005</v>
      </c>
      <c r="B111" s="101" t="s">
        <v>798</v>
      </c>
      <c r="C111" s="5"/>
      <c r="D111" s="104" t="s">
        <v>828</v>
      </c>
      <c r="E111" s="78">
        <v>1.18</v>
      </c>
      <c r="F111" s="140"/>
      <c r="G111" s="79">
        <f t="shared" si="2"/>
        <v>0</v>
      </c>
      <c r="H111" s="79"/>
    </row>
    <row r="112" spans="1:8" ht="15" x14ac:dyDescent="0.2">
      <c r="A112" s="108">
        <v>505006</v>
      </c>
      <c r="B112" s="101" t="s">
        <v>848</v>
      </c>
      <c r="C112" s="106"/>
      <c r="D112" s="104" t="s">
        <v>828</v>
      </c>
      <c r="E112" s="75">
        <v>4.7</v>
      </c>
      <c r="F112" s="140"/>
      <c r="G112" s="79">
        <f>(E112*F112)</f>
        <v>0</v>
      </c>
      <c r="H112" s="79"/>
    </row>
    <row r="113" spans="1:8" ht="15" x14ac:dyDescent="0.2">
      <c r="A113" s="24">
        <v>506007</v>
      </c>
      <c r="B113" s="101" t="s">
        <v>463</v>
      </c>
      <c r="C113" s="5"/>
      <c r="D113" s="104" t="s">
        <v>828</v>
      </c>
      <c r="E113" s="76">
        <v>7.05</v>
      </c>
      <c r="F113" s="140"/>
      <c r="G113" s="79">
        <f>(E113*F113)</f>
        <v>0</v>
      </c>
      <c r="H113" s="79"/>
    </row>
    <row r="114" spans="1:8" ht="15.75" x14ac:dyDescent="0.25">
      <c r="A114" s="7"/>
      <c r="B114" s="7"/>
      <c r="C114" s="7" t="s">
        <v>849</v>
      </c>
      <c r="D114" s="6"/>
      <c r="E114" s="73"/>
      <c r="F114" s="141"/>
      <c r="G114" s="74">
        <f>SUM(G106:G113)</f>
        <v>0</v>
      </c>
      <c r="H114" s="74">
        <f>ROUND(G114,-2)</f>
        <v>0</v>
      </c>
    </row>
    <row r="115" spans="1:8" ht="15" x14ac:dyDescent="0.2">
      <c r="A115" s="5"/>
      <c r="B115" s="5"/>
      <c r="C115" s="5"/>
      <c r="D115" s="12"/>
      <c r="E115" s="89"/>
      <c r="F115" s="142"/>
      <c r="G115" s="77">
        <v>0</v>
      </c>
      <c r="H115" s="79"/>
    </row>
    <row r="116" spans="1:8" ht="15.75" x14ac:dyDescent="0.25">
      <c r="A116" s="7" t="s">
        <v>537</v>
      </c>
      <c r="B116" s="15" t="s">
        <v>850</v>
      </c>
      <c r="C116" s="5"/>
      <c r="D116" s="12"/>
      <c r="E116" s="89"/>
      <c r="F116" s="142"/>
      <c r="G116" s="79"/>
      <c r="H116" s="79"/>
    </row>
    <row r="117" spans="1:8" ht="15" x14ac:dyDescent="0.2">
      <c r="A117" s="5">
        <v>503000</v>
      </c>
      <c r="B117" s="101" t="s">
        <v>851</v>
      </c>
      <c r="C117" s="5"/>
      <c r="D117" s="104" t="s">
        <v>833</v>
      </c>
      <c r="E117" s="75">
        <v>41.14</v>
      </c>
      <c r="F117" s="140"/>
      <c r="G117" s="79">
        <f t="shared" ref="G117:G125" si="3">(E117*F117)</f>
        <v>0</v>
      </c>
      <c r="H117" s="79"/>
    </row>
    <row r="118" spans="1:8" ht="15" x14ac:dyDescent="0.2">
      <c r="A118" s="5">
        <v>503001</v>
      </c>
      <c r="B118" s="101" t="s">
        <v>852</v>
      </c>
      <c r="C118" s="5"/>
      <c r="D118" s="104" t="s">
        <v>833</v>
      </c>
      <c r="E118" s="75">
        <v>47.02</v>
      </c>
      <c r="F118" s="140"/>
      <c r="G118" s="79">
        <f t="shared" si="3"/>
        <v>0</v>
      </c>
      <c r="H118" s="79"/>
    </row>
    <row r="119" spans="1:8" ht="15" x14ac:dyDescent="0.2">
      <c r="A119" s="5">
        <v>503002</v>
      </c>
      <c r="B119" s="101" t="s">
        <v>853</v>
      </c>
      <c r="C119" s="5"/>
      <c r="D119" s="104" t="s">
        <v>833</v>
      </c>
      <c r="E119" s="75">
        <v>61.13</v>
      </c>
      <c r="F119" s="140"/>
      <c r="G119" s="79">
        <f t="shared" si="3"/>
        <v>0</v>
      </c>
      <c r="H119" s="79"/>
    </row>
    <row r="120" spans="1:8" ht="15" x14ac:dyDescent="0.2">
      <c r="A120" s="5">
        <v>503003</v>
      </c>
      <c r="B120" s="101" t="s">
        <v>854</v>
      </c>
      <c r="C120" s="5"/>
      <c r="D120" s="104" t="s">
        <v>833</v>
      </c>
      <c r="E120" s="75">
        <v>34.090000000000003</v>
      </c>
      <c r="F120" s="140"/>
      <c r="G120" s="79">
        <f t="shared" si="3"/>
        <v>0</v>
      </c>
      <c r="H120" s="79"/>
    </row>
    <row r="121" spans="1:8" ht="15" x14ac:dyDescent="0.2">
      <c r="A121" s="5">
        <v>503004</v>
      </c>
      <c r="B121" s="101" t="s">
        <v>855</v>
      </c>
      <c r="C121" s="21"/>
      <c r="D121" s="104" t="s">
        <v>856</v>
      </c>
      <c r="E121" s="75">
        <v>940.42</v>
      </c>
      <c r="F121" s="144"/>
      <c r="G121" s="79">
        <f t="shared" si="3"/>
        <v>0</v>
      </c>
      <c r="H121" s="90"/>
    </row>
    <row r="122" spans="1:8" ht="15" x14ac:dyDescent="0.2">
      <c r="A122" s="2">
        <v>503005</v>
      </c>
      <c r="B122" s="101" t="s">
        <v>857</v>
      </c>
      <c r="C122" s="2"/>
      <c r="D122" s="104" t="s">
        <v>856</v>
      </c>
      <c r="E122" s="75">
        <v>1057.97</v>
      </c>
      <c r="F122" s="144"/>
      <c r="G122" s="79">
        <f t="shared" si="3"/>
        <v>0</v>
      </c>
      <c r="H122" s="90"/>
    </row>
    <row r="123" spans="1:8" ht="15" x14ac:dyDescent="0.2">
      <c r="A123" s="2">
        <v>503006</v>
      </c>
      <c r="B123" s="101" t="s">
        <v>885</v>
      </c>
      <c r="C123" s="2"/>
      <c r="D123" s="104" t="s">
        <v>833</v>
      </c>
      <c r="E123" s="75">
        <v>25.86</v>
      </c>
      <c r="F123" s="144"/>
      <c r="G123" s="79">
        <f t="shared" si="3"/>
        <v>0</v>
      </c>
      <c r="H123" s="90"/>
    </row>
    <row r="124" spans="1:8" ht="15" x14ac:dyDescent="0.2">
      <c r="A124" s="5">
        <v>503007</v>
      </c>
      <c r="B124" s="101" t="s">
        <v>764</v>
      </c>
      <c r="C124" s="5"/>
      <c r="D124" s="104" t="s">
        <v>833</v>
      </c>
      <c r="E124" s="75">
        <v>10.58</v>
      </c>
      <c r="F124" s="140"/>
      <c r="G124" s="79">
        <f t="shared" si="3"/>
        <v>0</v>
      </c>
      <c r="H124" s="90"/>
    </row>
    <row r="125" spans="1:8" ht="15" x14ac:dyDescent="0.2">
      <c r="A125" s="5">
        <v>503008</v>
      </c>
      <c r="B125" s="101" t="s">
        <v>928</v>
      </c>
      <c r="C125" s="5"/>
      <c r="D125" s="104" t="s">
        <v>833</v>
      </c>
      <c r="E125" s="75">
        <v>54.07</v>
      </c>
      <c r="F125" s="140"/>
      <c r="G125" s="79">
        <f t="shared" si="3"/>
        <v>0</v>
      </c>
      <c r="H125" s="79"/>
    </row>
    <row r="126" spans="1:8" ht="15.75" x14ac:dyDescent="0.25">
      <c r="A126" s="7"/>
      <c r="B126" s="7"/>
      <c r="C126" s="7" t="s">
        <v>858</v>
      </c>
      <c r="D126" s="6"/>
      <c r="E126" s="73"/>
      <c r="F126" s="141"/>
      <c r="G126" s="74">
        <f>SUM(G117:G125)</f>
        <v>0</v>
      </c>
      <c r="H126" s="74">
        <f>ROUND(G126,-2)</f>
        <v>0</v>
      </c>
    </row>
    <row r="127" spans="1:8" ht="15" x14ac:dyDescent="0.2">
      <c r="A127" s="5"/>
      <c r="B127" s="5"/>
      <c r="C127" s="5"/>
      <c r="D127" s="12"/>
      <c r="E127" s="89"/>
      <c r="F127" s="142"/>
      <c r="G127" s="77">
        <v>0</v>
      </c>
      <c r="H127" s="79"/>
    </row>
    <row r="128" spans="1:8" ht="15.75" x14ac:dyDescent="0.25">
      <c r="A128" s="7" t="s">
        <v>538</v>
      </c>
      <c r="B128" s="15" t="s">
        <v>859</v>
      </c>
      <c r="C128" s="5"/>
      <c r="D128" s="12"/>
      <c r="E128" s="89"/>
      <c r="F128" s="142"/>
      <c r="G128" s="79"/>
      <c r="H128" s="79"/>
    </row>
    <row r="129" spans="1:8" ht="15" x14ac:dyDescent="0.2">
      <c r="A129" s="5">
        <v>750000</v>
      </c>
      <c r="B129" s="101" t="s">
        <v>793</v>
      </c>
      <c r="C129" s="5"/>
      <c r="D129" s="104" t="s">
        <v>868</v>
      </c>
      <c r="E129" s="75">
        <v>41.14</v>
      </c>
      <c r="F129" s="140"/>
      <c r="G129" s="79">
        <f>(E129*F129)</f>
        <v>0</v>
      </c>
      <c r="H129" s="79"/>
    </row>
    <row r="130" spans="1:8" ht="15" x14ac:dyDescent="0.2">
      <c r="A130" s="5">
        <v>750001</v>
      </c>
      <c r="B130" s="101" t="s">
        <v>860</v>
      </c>
      <c r="C130" s="5"/>
      <c r="D130" s="104" t="s">
        <v>856</v>
      </c>
      <c r="E130" s="75">
        <v>587.76</v>
      </c>
      <c r="F130" s="140"/>
      <c r="G130" s="79">
        <f>(E130*F130)</f>
        <v>0</v>
      </c>
      <c r="H130" s="79"/>
    </row>
    <row r="131" spans="1:8" ht="15" x14ac:dyDescent="0.2">
      <c r="A131" s="5">
        <v>750002</v>
      </c>
      <c r="B131" s="101" t="s">
        <v>861</v>
      </c>
      <c r="C131" s="5"/>
      <c r="D131" s="104" t="s">
        <v>856</v>
      </c>
      <c r="E131" s="75">
        <v>587.76</v>
      </c>
      <c r="F131" s="140"/>
      <c r="G131" s="79">
        <f>(E131*F131)</f>
        <v>0</v>
      </c>
      <c r="H131" s="79"/>
    </row>
    <row r="132" spans="1:8" ht="15" x14ac:dyDescent="0.2">
      <c r="A132" s="5">
        <v>110300</v>
      </c>
      <c r="B132" s="5" t="s">
        <v>862</v>
      </c>
      <c r="C132" s="5"/>
      <c r="D132" s="12" t="s">
        <v>833</v>
      </c>
      <c r="E132" s="89">
        <v>0.59</v>
      </c>
      <c r="F132" s="140"/>
      <c r="G132" s="79">
        <f>(E132*F132)</f>
        <v>0</v>
      </c>
      <c r="H132" s="90"/>
    </row>
    <row r="133" spans="1:8" ht="15" x14ac:dyDescent="0.2">
      <c r="A133" s="5">
        <v>110301</v>
      </c>
      <c r="B133" s="5" t="s">
        <v>863</v>
      </c>
      <c r="C133" s="5"/>
      <c r="D133" s="12" t="s">
        <v>833</v>
      </c>
      <c r="E133" s="89">
        <v>0.59</v>
      </c>
      <c r="F133" s="140"/>
      <c r="G133" s="79">
        <f>(E133*F133)</f>
        <v>0</v>
      </c>
      <c r="H133" s="79"/>
    </row>
    <row r="134" spans="1:8" ht="15.75" x14ac:dyDescent="0.25">
      <c r="A134" s="7"/>
      <c r="B134" s="7"/>
      <c r="C134" s="7" t="s">
        <v>864</v>
      </c>
      <c r="D134" s="6"/>
      <c r="E134" s="73"/>
      <c r="F134" s="141"/>
      <c r="G134" s="74">
        <f>SUM(G129:G133)</f>
        <v>0</v>
      </c>
      <c r="H134" s="74">
        <f>ROUND(G134,-2)</f>
        <v>0</v>
      </c>
    </row>
    <row r="135" spans="1:8" ht="15" x14ac:dyDescent="0.2">
      <c r="A135" s="5"/>
      <c r="B135" s="5"/>
      <c r="C135" s="5"/>
      <c r="D135" s="12"/>
      <c r="E135" s="89"/>
      <c r="F135" s="142"/>
      <c r="G135" s="77">
        <v>0</v>
      </c>
      <c r="H135" s="79"/>
    </row>
    <row r="136" spans="1:8" ht="15.75" x14ac:dyDescent="0.25">
      <c r="A136" s="7" t="s">
        <v>539</v>
      </c>
      <c r="B136" s="15" t="s">
        <v>865</v>
      </c>
      <c r="C136" s="5"/>
      <c r="D136" s="12"/>
      <c r="E136" s="89"/>
      <c r="F136" s="142"/>
      <c r="G136" s="79"/>
      <c r="H136" s="79"/>
    </row>
    <row r="137" spans="1:8" ht="15" x14ac:dyDescent="0.2">
      <c r="A137" s="5">
        <v>502000</v>
      </c>
      <c r="B137" s="101" t="s">
        <v>869</v>
      </c>
      <c r="C137" s="5"/>
      <c r="D137" s="104" t="s">
        <v>828</v>
      </c>
      <c r="E137" s="75">
        <v>70.53</v>
      </c>
      <c r="F137" s="140"/>
      <c r="G137" s="79">
        <f t="shared" ref="G137:G145" si="4">(E137*F137)</f>
        <v>0</v>
      </c>
      <c r="H137" s="79"/>
    </row>
    <row r="138" spans="1:8" ht="15" x14ac:dyDescent="0.2">
      <c r="A138" s="5">
        <v>502001</v>
      </c>
      <c r="B138" s="101" t="s">
        <v>478</v>
      </c>
      <c r="C138" s="5"/>
      <c r="D138" s="104" t="s">
        <v>828</v>
      </c>
      <c r="E138" s="76">
        <v>98.74</v>
      </c>
      <c r="F138" s="140"/>
      <c r="G138" s="79">
        <f t="shared" si="4"/>
        <v>0</v>
      </c>
      <c r="H138" s="79"/>
    </row>
    <row r="139" spans="1:8" ht="15" x14ac:dyDescent="0.2">
      <c r="A139" s="5">
        <v>502002</v>
      </c>
      <c r="B139" s="101" t="s">
        <v>867</v>
      </c>
      <c r="C139" s="5"/>
      <c r="D139" s="104" t="s">
        <v>868</v>
      </c>
      <c r="E139" s="75">
        <v>38.79</v>
      </c>
      <c r="F139" s="144"/>
      <c r="G139" s="79">
        <f t="shared" si="4"/>
        <v>0</v>
      </c>
      <c r="H139" s="90"/>
    </row>
    <row r="140" spans="1:8" ht="15" x14ac:dyDescent="0.2">
      <c r="A140" s="5">
        <v>502003</v>
      </c>
      <c r="B140" s="101" t="s">
        <v>866</v>
      </c>
      <c r="C140" s="5"/>
      <c r="D140" s="104" t="s">
        <v>839</v>
      </c>
      <c r="E140" s="75">
        <v>11.76</v>
      </c>
      <c r="F140" s="140"/>
      <c r="G140" s="79">
        <f t="shared" si="4"/>
        <v>0</v>
      </c>
      <c r="H140" s="90"/>
    </row>
    <row r="141" spans="1:8" ht="15" x14ac:dyDescent="0.2">
      <c r="A141" s="5">
        <v>502100</v>
      </c>
      <c r="B141" s="5" t="s">
        <v>870</v>
      </c>
      <c r="C141" s="5"/>
      <c r="D141" s="12" t="s">
        <v>856</v>
      </c>
      <c r="E141" s="184">
        <v>881.64</v>
      </c>
      <c r="F141" s="140"/>
      <c r="G141" s="79">
        <f t="shared" si="4"/>
        <v>0</v>
      </c>
      <c r="H141" s="90"/>
    </row>
    <row r="142" spans="1:8" ht="15" x14ac:dyDescent="0.2">
      <c r="A142" s="5">
        <v>502101</v>
      </c>
      <c r="B142" s="5" t="s">
        <v>871</v>
      </c>
      <c r="C142" s="5"/>
      <c r="D142" s="12" t="s">
        <v>856</v>
      </c>
      <c r="E142" s="76">
        <v>1410.62</v>
      </c>
      <c r="F142" s="140"/>
      <c r="G142" s="79">
        <f t="shared" si="4"/>
        <v>0</v>
      </c>
      <c r="H142" s="90"/>
    </row>
    <row r="143" spans="1:8" ht="15" x14ac:dyDescent="0.2">
      <c r="A143" s="5">
        <v>502102</v>
      </c>
      <c r="B143" s="5" t="s">
        <v>872</v>
      </c>
      <c r="C143" s="5"/>
      <c r="D143" s="12" t="s">
        <v>856</v>
      </c>
      <c r="E143" s="76">
        <v>881.64</v>
      </c>
      <c r="F143" s="140"/>
      <c r="G143" s="79">
        <f t="shared" ref="G143:G144" si="5">(E143*F143)</f>
        <v>0</v>
      </c>
      <c r="H143" s="90"/>
    </row>
    <row r="144" spans="1:8" ht="15" x14ac:dyDescent="0.2">
      <c r="A144" s="5">
        <v>502103</v>
      </c>
      <c r="B144" s="24" t="s">
        <v>930</v>
      </c>
      <c r="C144" s="5"/>
      <c r="D144" s="12" t="s">
        <v>856</v>
      </c>
      <c r="E144" s="76">
        <v>2351.04</v>
      </c>
      <c r="F144" s="140"/>
      <c r="G144" s="79">
        <f t="shared" si="5"/>
        <v>0</v>
      </c>
      <c r="H144" s="90"/>
    </row>
    <row r="145" spans="1:8" ht="15" x14ac:dyDescent="0.2">
      <c r="A145" s="5">
        <v>502104</v>
      </c>
      <c r="B145" s="24" t="s">
        <v>931</v>
      </c>
      <c r="C145" s="5"/>
      <c r="D145" s="12" t="s">
        <v>856</v>
      </c>
      <c r="E145" s="76">
        <v>176.33</v>
      </c>
      <c r="F145" s="140"/>
      <c r="G145" s="79">
        <f t="shared" si="4"/>
        <v>0</v>
      </c>
      <c r="H145" s="79"/>
    </row>
    <row r="146" spans="1:8" ht="15.75" x14ac:dyDescent="0.25">
      <c r="A146" s="7"/>
      <c r="B146" s="7"/>
      <c r="C146" s="7" t="s">
        <v>873</v>
      </c>
      <c r="D146" s="6"/>
      <c r="E146" s="73"/>
      <c r="F146" s="141"/>
      <c r="G146" s="74">
        <f>SUM(G137:G145)</f>
        <v>0</v>
      </c>
      <c r="H146" s="74">
        <f>ROUND(G146,-2)</f>
        <v>0</v>
      </c>
    </row>
    <row r="147" spans="1:8" ht="15" x14ac:dyDescent="0.2">
      <c r="A147" s="5"/>
      <c r="B147" s="5"/>
      <c r="C147" s="5"/>
      <c r="D147" s="12"/>
      <c r="E147" s="89"/>
      <c r="F147" s="142"/>
      <c r="G147" s="77">
        <v>0</v>
      </c>
      <c r="H147" s="79"/>
    </row>
    <row r="148" spans="1:8" ht="15.75" x14ac:dyDescent="0.25">
      <c r="A148" s="7" t="s">
        <v>540</v>
      </c>
      <c r="B148" s="15" t="s">
        <v>874</v>
      </c>
      <c r="C148" s="5"/>
      <c r="D148" s="12"/>
      <c r="E148" s="89"/>
      <c r="F148" s="142"/>
      <c r="G148" s="79"/>
      <c r="H148" s="79"/>
    </row>
    <row r="149" spans="1:8" ht="15" x14ac:dyDescent="0.2">
      <c r="A149" s="5">
        <v>504000</v>
      </c>
      <c r="B149" s="101" t="s">
        <v>875</v>
      </c>
      <c r="C149" s="5"/>
      <c r="D149" s="104" t="s">
        <v>833</v>
      </c>
      <c r="E149" s="75">
        <v>30.56</v>
      </c>
      <c r="F149" s="140"/>
      <c r="G149" s="79">
        <f t="shared" ref="G149:G197" si="6">(E149*F149)</f>
        <v>0</v>
      </c>
      <c r="H149" s="79"/>
    </row>
    <row r="150" spans="1:8" ht="15" x14ac:dyDescent="0.2">
      <c r="A150" s="5">
        <v>504001</v>
      </c>
      <c r="B150" s="101" t="s">
        <v>876</v>
      </c>
      <c r="C150" s="5"/>
      <c r="D150" s="104" t="s">
        <v>833</v>
      </c>
      <c r="E150" s="75">
        <v>38.79</v>
      </c>
      <c r="F150" s="140"/>
      <c r="G150" s="79">
        <f t="shared" si="6"/>
        <v>0</v>
      </c>
      <c r="H150" s="90"/>
    </row>
    <row r="151" spans="1:8" ht="15" x14ac:dyDescent="0.2">
      <c r="A151" s="5">
        <v>504002</v>
      </c>
      <c r="B151" s="101" t="s">
        <v>765</v>
      </c>
      <c r="C151" s="5"/>
      <c r="D151" s="104" t="s">
        <v>856</v>
      </c>
      <c r="E151" s="75">
        <v>18.809999999999999</v>
      </c>
      <c r="F151" s="144"/>
      <c r="G151" s="79">
        <f t="shared" si="6"/>
        <v>0</v>
      </c>
      <c r="H151" s="90"/>
    </row>
    <row r="152" spans="1:8" ht="15" x14ac:dyDescent="0.2">
      <c r="A152" s="5">
        <v>504003</v>
      </c>
      <c r="B152" s="101" t="s">
        <v>877</v>
      </c>
      <c r="C152" s="5"/>
      <c r="D152" s="104" t="s">
        <v>856</v>
      </c>
      <c r="E152" s="75">
        <v>28.21</v>
      </c>
      <c r="F152" s="144"/>
      <c r="G152" s="79">
        <f t="shared" si="6"/>
        <v>0</v>
      </c>
      <c r="H152" s="90"/>
    </row>
    <row r="153" spans="1:8" ht="15" x14ac:dyDescent="0.2">
      <c r="A153" s="5">
        <v>504004</v>
      </c>
      <c r="B153" s="101" t="s">
        <v>766</v>
      </c>
      <c r="C153" s="5"/>
      <c r="D153" s="104" t="s">
        <v>856</v>
      </c>
      <c r="E153" s="75">
        <v>213.94</v>
      </c>
      <c r="F153" s="144"/>
      <c r="G153" s="79">
        <f t="shared" si="6"/>
        <v>0</v>
      </c>
      <c r="H153" s="90"/>
    </row>
    <row r="154" spans="1:8" ht="15" x14ac:dyDescent="0.2">
      <c r="A154" s="5">
        <v>504005</v>
      </c>
      <c r="B154" s="101" t="s">
        <v>878</v>
      </c>
      <c r="C154" s="5"/>
      <c r="D154" s="104" t="s">
        <v>856</v>
      </c>
      <c r="E154" s="75">
        <v>423.19</v>
      </c>
      <c r="F154" s="144"/>
      <c r="G154" s="79">
        <f t="shared" si="6"/>
        <v>0</v>
      </c>
      <c r="H154" s="90"/>
    </row>
    <row r="155" spans="1:8" ht="15" x14ac:dyDescent="0.2">
      <c r="A155" s="5">
        <v>504006</v>
      </c>
      <c r="B155" s="101" t="s">
        <v>879</v>
      </c>
      <c r="C155" s="5"/>
      <c r="D155" s="104" t="s">
        <v>856</v>
      </c>
      <c r="E155" s="75">
        <v>493.72</v>
      </c>
      <c r="F155" s="144"/>
      <c r="G155" s="79">
        <f t="shared" si="6"/>
        <v>0</v>
      </c>
      <c r="H155" s="90"/>
    </row>
    <row r="156" spans="1:8" ht="15" x14ac:dyDescent="0.2">
      <c r="A156" s="5">
        <v>504007</v>
      </c>
      <c r="B156" s="101" t="s">
        <v>884</v>
      </c>
      <c r="C156" s="5"/>
      <c r="D156" s="104" t="s">
        <v>833</v>
      </c>
      <c r="E156" s="75">
        <v>18.809999999999999</v>
      </c>
      <c r="F156" s="140"/>
      <c r="G156" s="79">
        <f t="shared" si="6"/>
        <v>0</v>
      </c>
      <c r="H156" s="79"/>
    </row>
    <row r="157" spans="1:8" ht="15" x14ac:dyDescent="0.2">
      <c r="A157" s="5">
        <v>504008</v>
      </c>
      <c r="B157" s="101" t="s">
        <v>767</v>
      </c>
      <c r="C157" s="5"/>
      <c r="D157" s="104" t="s">
        <v>833</v>
      </c>
      <c r="E157" s="75">
        <v>3.53</v>
      </c>
      <c r="F157" s="140"/>
      <c r="G157" s="79">
        <f t="shared" si="6"/>
        <v>0</v>
      </c>
      <c r="H157" s="79"/>
    </row>
    <row r="158" spans="1:8" ht="15" x14ac:dyDescent="0.2">
      <c r="A158" s="5">
        <v>504009</v>
      </c>
      <c r="B158" s="101" t="s">
        <v>880</v>
      </c>
      <c r="C158" s="5"/>
      <c r="D158" s="104" t="s">
        <v>833</v>
      </c>
      <c r="E158" s="75">
        <v>24.69</v>
      </c>
      <c r="F158" s="140"/>
      <c r="G158" s="79">
        <f t="shared" si="6"/>
        <v>0</v>
      </c>
      <c r="H158" s="79"/>
    </row>
    <row r="159" spans="1:8" ht="15" x14ac:dyDescent="0.2">
      <c r="A159" s="5">
        <v>504010</v>
      </c>
      <c r="B159" s="101" t="s">
        <v>768</v>
      </c>
      <c r="C159" s="5"/>
      <c r="D159" s="104" t="s">
        <v>833</v>
      </c>
      <c r="E159" s="75">
        <v>3.53</v>
      </c>
      <c r="F159" s="140"/>
      <c r="G159" s="79">
        <f t="shared" si="6"/>
        <v>0</v>
      </c>
      <c r="H159" s="79"/>
    </row>
    <row r="160" spans="1:8" ht="15" x14ac:dyDescent="0.2">
      <c r="A160" s="5"/>
      <c r="B160" s="101"/>
      <c r="C160" s="5"/>
      <c r="D160" s="104"/>
      <c r="E160" s="75"/>
      <c r="F160" s="142"/>
      <c r="G160" s="77">
        <v>0</v>
      </c>
      <c r="H160" s="79"/>
    </row>
    <row r="161" spans="1:8" ht="15" x14ac:dyDescent="0.2">
      <c r="A161" s="5">
        <v>760000</v>
      </c>
      <c r="B161" s="101" t="s">
        <v>881</v>
      </c>
      <c r="C161" s="5"/>
      <c r="D161" s="104" t="s">
        <v>833</v>
      </c>
      <c r="E161" s="75">
        <v>47.02</v>
      </c>
      <c r="F161" s="140"/>
      <c r="G161" s="79">
        <f t="shared" si="6"/>
        <v>0</v>
      </c>
      <c r="H161" s="79"/>
    </row>
    <row r="162" spans="1:8" ht="15" x14ac:dyDescent="0.2">
      <c r="A162" s="5">
        <v>760001</v>
      </c>
      <c r="B162" s="101" t="s">
        <v>883</v>
      </c>
      <c r="C162" s="5"/>
      <c r="D162" s="104" t="s">
        <v>833</v>
      </c>
      <c r="E162" s="75">
        <v>161.05000000000001</v>
      </c>
      <c r="F162" s="140"/>
      <c r="G162" s="79">
        <f t="shared" si="6"/>
        <v>0</v>
      </c>
      <c r="H162" s="79"/>
    </row>
    <row r="163" spans="1:8" ht="15" x14ac:dyDescent="0.2">
      <c r="A163" s="5"/>
      <c r="B163" s="101"/>
      <c r="C163" s="5"/>
      <c r="D163" s="104"/>
      <c r="E163" s="75"/>
      <c r="F163" s="142"/>
      <c r="G163" s="77">
        <v>0</v>
      </c>
      <c r="H163" s="79"/>
    </row>
    <row r="164" spans="1:8" ht="15" x14ac:dyDescent="0.2">
      <c r="A164" s="5">
        <v>501005</v>
      </c>
      <c r="B164" s="101" t="s">
        <v>882</v>
      </c>
      <c r="C164" s="5"/>
      <c r="D164" s="104" t="s">
        <v>856</v>
      </c>
      <c r="E164" s="76">
        <v>70.53</v>
      </c>
      <c r="F164" s="140"/>
      <c r="G164" s="79">
        <f>(E164*F164)</f>
        <v>0</v>
      </c>
      <c r="H164" s="79"/>
    </row>
    <row r="165" spans="1:8" ht="15" x14ac:dyDescent="0.2">
      <c r="A165" s="5"/>
      <c r="B165" s="101"/>
      <c r="C165" s="5"/>
      <c r="D165" s="104"/>
      <c r="E165" s="76"/>
      <c r="F165" s="142"/>
      <c r="G165" s="77">
        <v>0</v>
      </c>
      <c r="H165" s="79"/>
    </row>
    <row r="166" spans="1:8" ht="15" x14ac:dyDescent="0.2">
      <c r="A166" s="105">
        <v>450000</v>
      </c>
      <c r="B166" s="101" t="s">
        <v>770</v>
      </c>
      <c r="C166" s="106"/>
      <c r="D166" s="104" t="s">
        <v>833</v>
      </c>
      <c r="E166" s="78">
        <v>611.27</v>
      </c>
      <c r="F166" s="140"/>
      <c r="G166" s="79">
        <f t="shared" si="6"/>
        <v>0</v>
      </c>
      <c r="H166" s="79"/>
    </row>
    <row r="167" spans="1:8" ht="15" x14ac:dyDescent="0.2">
      <c r="A167" s="5">
        <v>450001</v>
      </c>
      <c r="B167" s="101" t="s">
        <v>771</v>
      </c>
      <c r="C167" s="5"/>
      <c r="D167" s="104" t="s">
        <v>833</v>
      </c>
      <c r="E167" s="78">
        <v>764.09</v>
      </c>
      <c r="F167" s="140"/>
      <c r="G167" s="79">
        <f t="shared" si="6"/>
        <v>0</v>
      </c>
      <c r="H167" s="79"/>
    </row>
    <row r="168" spans="1:8" ht="15" x14ac:dyDescent="0.2">
      <c r="A168" s="5">
        <v>450002</v>
      </c>
      <c r="B168" s="101" t="s">
        <v>772</v>
      </c>
      <c r="C168" s="5"/>
      <c r="D168" s="104" t="s">
        <v>833</v>
      </c>
      <c r="E168" s="78">
        <v>916.9</v>
      </c>
      <c r="F168" s="140"/>
      <c r="G168" s="79">
        <f t="shared" si="6"/>
        <v>0</v>
      </c>
      <c r="H168" s="79"/>
    </row>
    <row r="169" spans="1:8" ht="15" x14ac:dyDescent="0.2">
      <c r="A169" s="5">
        <v>450003</v>
      </c>
      <c r="B169" s="101" t="s">
        <v>773</v>
      </c>
      <c r="C169" s="5"/>
      <c r="D169" s="104" t="s">
        <v>833</v>
      </c>
      <c r="E169" s="78">
        <v>2468.59</v>
      </c>
      <c r="F169" s="140"/>
      <c r="G169" s="79">
        <f t="shared" si="6"/>
        <v>0</v>
      </c>
      <c r="H169" s="90"/>
    </row>
    <row r="170" spans="1:8" ht="15" x14ac:dyDescent="0.2">
      <c r="A170" s="5"/>
      <c r="B170" s="101"/>
      <c r="C170" s="5"/>
      <c r="D170" s="104"/>
      <c r="E170" s="78"/>
      <c r="F170" s="142"/>
      <c r="G170" s="77">
        <v>0</v>
      </c>
      <c r="H170" s="79"/>
    </row>
    <row r="171" spans="1:8" ht="15" x14ac:dyDescent="0.2">
      <c r="A171" s="5">
        <v>450100</v>
      </c>
      <c r="B171" s="101" t="s">
        <v>774</v>
      </c>
      <c r="C171" s="5"/>
      <c r="D171" s="104" t="s">
        <v>868</v>
      </c>
      <c r="E171" s="78">
        <v>10.58</v>
      </c>
      <c r="F171" s="140"/>
      <c r="G171" s="79">
        <f t="shared" si="6"/>
        <v>0</v>
      </c>
      <c r="H171" s="79"/>
    </row>
    <row r="172" spans="1:8" ht="15" x14ac:dyDescent="0.2">
      <c r="A172" s="5">
        <v>450101</v>
      </c>
      <c r="B172" s="101" t="s">
        <v>775</v>
      </c>
      <c r="C172" s="5"/>
      <c r="D172" s="104" t="s">
        <v>868</v>
      </c>
      <c r="E172" s="78">
        <v>11.76</v>
      </c>
      <c r="F172" s="140"/>
      <c r="G172" s="79">
        <f t="shared" si="6"/>
        <v>0</v>
      </c>
      <c r="H172" s="90"/>
    </row>
    <row r="173" spans="1:8" ht="15" x14ac:dyDescent="0.2">
      <c r="A173" s="5">
        <v>450102</v>
      </c>
      <c r="B173" s="101" t="s">
        <v>776</v>
      </c>
      <c r="C173" s="5"/>
      <c r="D173" s="104" t="s">
        <v>868</v>
      </c>
      <c r="E173" s="78">
        <v>15.28</v>
      </c>
      <c r="F173" s="140"/>
      <c r="G173" s="79">
        <f t="shared" si="6"/>
        <v>0</v>
      </c>
      <c r="H173" s="79"/>
    </row>
    <row r="174" spans="1:8" ht="15" x14ac:dyDescent="0.2">
      <c r="A174" s="5">
        <v>450103</v>
      </c>
      <c r="B174" s="101" t="s">
        <v>777</v>
      </c>
      <c r="C174" s="5"/>
      <c r="D174" s="104" t="s">
        <v>868</v>
      </c>
      <c r="E174" s="78">
        <v>16.46</v>
      </c>
      <c r="F174" s="140"/>
      <c r="G174" s="79">
        <f t="shared" si="6"/>
        <v>0</v>
      </c>
      <c r="H174" s="90"/>
    </row>
    <row r="175" spans="1:8" ht="15" x14ac:dyDescent="0.2">
      <c r="A175" s="105"/>
      <c r="B175" s="101"/>
      <c r="C175" s="106"/>
      <c r="D175" s="104"/>
      <c r="E175" s="78"/>
      <c r="F175" s="142"/>
      <c r="G175" s="77">
        <v>0</v>
      </c>
      <c r="H175" s="90"/>
    </row>
    <row r="176" spans="1:8" ht="15" x14ac:dyDescent="0.2">
      <c r="A176" s="105">
        <v>450200</v>
      </c>
      <c r="B176" s="101" t="s">
        <v>769</v>
      </c>
      <c r="C176" s="106"/>
      <c r="D176" s="104" t="s">
        <v>833</v>
      </c>
      <c r="E176" s="75">
        <v>68.180000000000007</v>
      </c>
      <c r="F176" s="140"/>
      <c r="G176" s="79">
        <f t="shared" si="6"/>
        <v>0</v>
      </c>
      <c r="H176" s="90"/>
    </row>
    <row r="177" spans="1:8" ht="15" x14ac:dyDescent="0.2">
      <c r="A177" s="105"/>
      <c r="B177" s="101"/>
      <c r="C177" s="106"/>
      <c r="D177" s="104"/>
      <c r="E177" s="75"/>
      <c r="F177" s="142"/>
      <c r="G177" s="77">
        <v>0</v>
      </c>
      <c r="H177" s="90"/>
    </row>
    <row r="178" spans="1:8" ht="15" x14ac:dyDescent="0.2">
      <c r="A178" s="105">
        <v>450300</v>
      </c>
      <c r="B178" s="101" t="s">
        <v>778</v>
      </c>
      <c r="C178" s="106"/>
      <c r="D178" s="104" t="s">
        <v>868</v>
      </c>
      <c r="E178" s="80">
        <v>30.56</v>
      </c>
      <c r="F178" s="140"/>
      <c r="G178" s="79">
        <f t="shared" si="6"/>
        <v>0</v>
      </c>
      <c r="H178" s="90"/>
    </row>
    <row r="179" spans="1:8" ht="15" x14ac:dyDescent="0.2">
      <c r="A179" s="105"/>
      <c r="B179" s="101"/>
      <c r="C179" s="106"/>
      <c r="D179" s="104"/>
      <c r="E179" s="75"/>
      <c r="F179" s="142"/>
      <c r="G179" s="77">
        <v>0</v>
      </c>
      <c r="H179" s="90"/>
    </row>
    <row r="180" spans="1:8" ht="15" x14ac:dyDescent="0.2">
      <c r="A180" s="105">
        <v>450400</v>
      </c>
      <c r="B180" s="101" t="s">
        <v>464</v>
      </c>
      <c r="C180" s="106"/>
      <c r="D180" s="104" t="s">
        <v>868</v>
      </c>
      <c r="E180" s="75">
        <v>21.16</v>
      </c>
      <c r="F180" s="140"/>
      <c r="G180" s="79">
        <f t="shared" si="6"/>
        <v>0</v>
      </c>
      <c r="H180" s="90"/>
    </row>
    <row r="181" spans="1:8" ht="15" x14ac:dyDescent="0.2">
      <c r="A181" s="105">
        <v>450401</v>
      </c>
      <c r="B181" s="101" t="s">
        <v>461</v>
      </c>
      <c r="C181" s="106"/>
      <c r="D181" s="104" t="s">
        <v>868</v>
      </c>
      <c r="E181" s="75">
        <v>18.809999999999999</v>
      </c>
      <c r="F181" s="140"/>
      <c r="G181" s="79">
        <f t="shared" si="6"/>
        <v>0</v>
      </c>
      <c r="H181" s="90"/>
    </row>
    <row r="182" spans="1:8" ht="15" x14ac:dyDescent="0.2">
      <c r="A182" s="105"/>
      <c r="B182" s="105"/>
      <c r="C182" s="106"/>
      <c r="D182" s="106"/>
      <c r="E182" s="109"/>
      <c r="F182" s="142"/>
      <c r="G182" s="77">
        <v>0</v>
      </c>
      <c r="H182" s="90"/>
    </row>
    <row r="183" spans="1:8" ht="15" x14ac:dyDescent="0.2">
      <c r="A183" s="105">
        <v>210500</v>
      </c>
      <c r="B183" s="101" t="s">
        <v>787</v>
      </c>
      <c r="C183" s="106"/>
      <c r="D183" s="104" t="s">
        <v>825</v>
      </c>
      <c r="E183" s="78">
        <v>587.76</v>
      </c>
      <c r="F183" s="140"/>
      <c r="G183" s="79">
        <f t="shared" si="6"/>
        <v>0</v>
      </c>
      <c r="H183" s="90"/>
    </row>
    <row r="184" spans="1:8" ht="15" x14ac:dyDescent="0.2">
      <c r="A184" s="105">
        <v>210501</v>
      </c>
      <c r="B184" s="101" t="s">
        <v>788</v>
      </c>
      <c r="C184" s="106"/>
      <c r="D184" s="104" t="s">
        <v>825</v>
      </c>
      <c r="E184" s="78">
        <v>740.58</v>
      </c>
      <c r="F184" s="140"/>
      <c r="G184" s="79">
        <f t="shared" si="6"/>
        <v>0</v>
      </c>
      <c r="H184" s="90"/>
    </row>
    <row r="185" spans="1:8" ht="15" x14ac:dyDescent="0.2">
      <c r="A185" s="105">
        <v>210502</v>
      </c>
      <c r="B185" s="101" t="s">
        <v>789</v>
      </c>
      <c r="C185" s="106"/>
      <c r="D185" s="104" t="s">
        <v>825</v>
      </c>
      <c r="E185" s="78">
        <v>764.09</v>
      </c>
      <c r="F185" s="140"/>
      <c r="G185" s="79">
        <f t="shared" si="6"/>
        <v>0</v>
      </c>
      <c r="H185" s="90"/>
    </row>
    <row r="186" spans="1:8" ht="15" x14ac:dyDescent="0.2">
      <c r="A186" s="105">
        <v>210503</v>
      </c>
      <c r="B186" s="101" t="s">
        <v>790</v>
      </c>
      <c r="C186" s="106"/>
      <c r="D186" s="104" t="s">
        <v>825</v>
      </c>
      <c r="E186" s="78">
        <v>1293.07</v>
      </c>
      <c r="F186" s="140"/>
      <c r="G186" s="79">
        <f t="shared" si="6"/>
        <v>0</v>
      </c>
      <c r="H186" s="90"/>
    </row>
    <row r="187" spans="1:8" ht="15" x14ac:dyDescent="0.2">
      <c r="A187" s="105">
        <v>210504</v>
      </c>
      <c r="B187" s="101" t="s">
        <v>791</v>
      </c>
      <c r="C187" s="106"/>
      <c r="D187" s="106" t="s">
        <v>825</v>
      </c>
      <c r="E187" s="110">
        <v>364.41</v>
      </c>
      <c r="F187" s="140"/>
      <c r="G187" s="79">
        <f t="shared" si="6"/>
        <v>0</v>
      </c>
      <c r="H187" s="90"/>
    </row>
    <row r="188" spans="1:8" ht="15" x14ac:dyDescent="0.2">
      <c r="A188" s="5"/>
      <c r="B188" s="5"/>
      <c r="C188" s="5"/>
      <c r="D188" s="12"/>
      <c r="E188" s="89"/>
      <c r="F188" s="142"/>
      <c r="G188" s="77">
        <v>0</v>
      </c>
      <c r="H188" s="79"/>
    </row>
    <row r="189" spans="1:8" ht="15" x14ac:dyDescent="0.2">
      <c r="A189" s="5">
        <v>210000</v>
      </c>
      <c r="B189" s="101" t="s">
        <v>779</v>
      </c>
      <c r="C189" s="5"/>
      <c r="D189" s="104" t="s">
        <v>833</v>
      </c>
      <c r="E189" s="78">
        <v>8.23</v>
      </c>
      <c r="F189" s="140"/>
      <c r="G189" s="79">
        <f t="shared" si="6"/>
        <v>0</v>
      </c>
      <c r="H189" s="79"/>
    </row>
    <row r="190" spans="1:8" ht="15" x14ac:dyDescent="0.2">
      <c r="A190" s="5">
        <v>210001</v>
      </c>
      <c r="B190" s="101" t="s">
        <v>780</v>
      </c>
      <c r="C190" s="5"/>
      <c r="D190" s="104" t="s">
        <v>833</v>
      </c>
      <c r="E190" s="78">
        <v>8.23</v>
      </c>
      <c r="F190" s="140"/>
      <c r="G190" s="79">
        <f t="shared" si="6"/>
        <v>0</v>
      </c>
      <c r="H190" s="79"/>
    </row>
    <row r="191" spans="1:8" ht="15" x14ac:dyDescent="0.2">
      <c r="A191" s="5">
        <v>210002</v>
      </c>
      <c r="B191" s="101" t="s">
        <v>781</v>
      </c>
      <c r="C191" s="5"/>
      <c r="D191" s="104" t="s">
        <v>833</v>
      </c>
      <c r="E191" s="78">
        <v>1.88</v>
      </c>
      <c r="F191" s="140"/>
      <c r="G191" s="79">
        <f t="shared" si="6"/>
        <v>0</v>
      </c>
      <c r="H191" s="79"/>
    </row>
    <row r="192" spans="1:8" ht="15" x14ac:dyDescent="0.2">
      <c r="A192" s="5">
        <v>210005</v>
      </c>
      <c r="B192" s="101" t="s">
        <v>782</v>
      </c>
      <c r="C192" s="5"/>
      <c r="D192" s="104" t="s">
        <v>828</v>
      </c>
      <c r="E192" s="78">
        <v>35.270000000000003</v>
      </c>
      <c r="F192" s="140"/>
      <c r="G192" s="79">
        <f t="shared" si="6"/>
        <v>0</v>
      </c>
      <c r="H192" s="79"/>
    </row>
    <row r="193" spans="1:8" ht="15" x14ac:dyDescent="0.2">
      <c r="A193" s="5">
        <v>210006</v>
      </c>
      <c r="B193" s="101" t="s">
        <v>783</v>
      </c>
      <c r="C193" s="5"/>
      <c r="D193" s="104" t="s">
        <v>828</v>
      </c>
      <c r="E193" s="78">
        <v>47.02</v>
      </c>
      <c r="F193" s="140"/>
      <c r="G193" s="79">
        <f t="shared" si="6"/>
        <v>0</v>
      </c>
      <c r="H193" s="79"/>
    </row>
    <row r="194" spans="1:8" ht="15" x14ac:dyDescent="0.2">
      <c r="A194" s="5">
        <v>210007</v>
      </c>
      <c r="B194" s="101" t="s">
        <v>784</v>
      </c>
      <c r="C194" s="5"/>
      <c r="D194" s="104" t="s">
        <v>828</v>
      </c>
      <c r="E194" s="78">
        <v>47</v>
      </c>
      <c r="F194" s="140"/>
      <c r="G194" s="79">
        <f t="shared" si="6"/>
        <v>0</v>
      </c>
      <c r="H194" s="79"/>
    </row>
    <row r="195" spans="1:8" ht="15" x14ac:dyDescent="0.2">
      <c r="A195" s="5">
        <v>210008</v>
      </c>
      <c r="B195" s="101" t="s">
        <v>785</v>
      </c>
      <c r="C195" s="5"/>
      <c r="D195" s="104" t="s">
        <v>828</v>
      </c>
      <c r="E195" s="78">
        <v>47.02</v>
      </c>
      <c r="F195" s="140"/>
      <c r="G195" s="79">
        <f t="shared" si="6"/>
        <v>0</v>
      </c>
      <c r="H195" s="90"/>
    </row>
    <row r="196" spans="1:8" ht="15" x14ac:dyDescent="0.2">
      <c r="A196" s="5">
        <v>210009</v>
      </c>
      <c r="B196" s="101" t="s">
        <v>459</v>
      </c>
      <c r="C196" s="5"/>
      <c r="D196" s="104" t="s">
        <v>825</v>
      </c>
      <c r="E196" s="78">
        <v>138.71</v>
      </c>
      <c r="F196" s="140"/>
      <c r="G196" s="79">
        <f t="shared" si="6"/>
        <v>0</v>
      </c>
      <c r="H196" s="79"/>
    </row>
    <row r="197" spans="1:8" ht="15" x14ac:dyDescent="0.2">
      <c r="A197" s="5">
        <v>210010</v>
      </c>
      <c r="B197" s="101" t="s">
        <v>786</v>
      </c>
      <c r="C197" s="5"/>
      <c r="D197" s="104" t="s">
        <v>833</v>
      </c>
      <c r="E197" s="78">
        <v>16.46</v>
      </c>
      <c r="F197" s="140"/>
      <c r="G197" s="79">
        <f t="shared" si="6"/>
        <v>0</v>
      </c>
      <c r="H197" s="90"/>
    </row>
    <row r="198" spans="1:8" ht="15.75" x14ac:dyDescent="0.25">
      <c r="A198" s="7"/>
      <c r="B198" s="7"/>
      <c r="C198" s="7" t="s">
        <v>886</v>
      </c>
      <c r="D198" s="6"/>
      <c r="E198" s="73"/>
      <c r="F198" s="141"/>
      <c r="G198" s="74">
        <f>SUM(G149:G197)</f>
        <v>0</v>
      </c>
      <c r="H198" s="74">
        <f>ROUND(G198,-2)</f>
        <v>0</v>
      </c>
    </row>
    <row r="199" spans="1:8" ht="15" x14ac:dyDescent="0.2">
      <c r="A199" s="5"/>
      <c r="B199" s="5"/>
      <c r="C199" s="5"/>
      <c r="D199" s="12"/>
      <c r="E199" s="89"/>
      <c r="F199" s="142"/>
      <c r="G199" s="77">
        <v>0</v>
      </c>
      <c r="H199" s="79"/>
    </row>
    <row r="200" spans="1:8" ht="15.75" x14ac:dyDescent="0.25">
      <c r="A200" s="7" t="s">
        <v>541</v>
      </c>
      <c r="B200" s="15" t="s">
        <v>887</v>
      </c>
      <c r="C200" s="5"/>
      <c r="D200" s="12"/>
      <c r="E200" s="89"/>
      <c r="F200" s="142"/>
      <c r="G200" s="79"/>
      <c r="H200" s="79"/>
    </row>
    <row r="201" spans="1:8" ht="15" x14ac:dyDescent="0.2">
      <c r="A201" s="24">
        <v>110105</v>
      </c>
      <c r="B201" s="101" t="s">
        <v>792</v>
      </c>
      <c r="C201" s="5"/>
      <c r="D201" s="12" t="s">
        <v>856</v>
      </c>
      <c r="E201" s="89">
        <v>211.59</v>
      </c>
      <c r="F201" s="140"/>
      <c r="G201" s="79">
        <f>(E201*F201)</f>
        <v>0</v>
      </c>
      <c r="H201" s="79"/>
    </row>
    <row r="202" spans="1:8" ht="15" x14ac:dyDescent="0.2">
      <c r="A202" s="5">
        <v>506001</v>
      </c>
      <c r="B202" s="5" t="s">
        <v>888</v>
      </c>
      <c r="C202" s="5"/>
      <c r="D202" s="12" t="s">
        <v>856</v>
      </c>
      <c r="E202" s="89">
        <v>576</v>
      </c>
      <c r="F202" s="140"/>
      <c r="G202" s="79">
        <f>(E202*F202)</f>
        <v>0</v>
      </c>
      <c r="H202" s="79"/>
    </row>
    <row r="203" spans="1:8" ht="15.75" x14ac:dyDescent="0.25">
      <c r="A203" s="7"/>
      <c r="B203" s="7"/>
      <c r="C203" s="7" t="s">
        <v>889</v>
      </c>
      <c r="D203" s="6"/>
      <c r="E203" s="73"/>
      <c r="F203" s="141"/>
      <c r="G203" s="74">
        <f>SUM(G201:G202)</f>
        <v>0</v>
      </c>
      <c r="H203" s="74">
        <f>ROUND(G203,-2)</f>
        <v>0</v>
      </c>
    </row>
    <row r="204" spans="1:8" ht="15" x14ac:dyDescent="0.2">
      <c r="A204" s="5"/>
      <c r="B204" s="5"/>
      <c r="C204" s="5"/>
      <c r="D204" s="12"/>
      <c r="E204" s="89"/>
      <c r="F204" s="142"/>
      <c r="G204" s="77">
        <v>0</v>
      </c>
      <c r="H204" s="79"/>
    </row>
    <row r="205" spans="1:8" ht="15.75" x14ac:dyDescent="0.25">
      <c r="A205" s="7" t="s">
        <v>542</v>
      </c>
      <c r="B205" s="15" t="s">
        <v>890</v>
      </c>
      <c r="C205" s="5"/>
      <c r="D205" s="12"/>
      <c r="E205" s="89"/>
      <c r="F205" s="142"/>
      <c r="G205" s="79"/>
      <c r="H205" s="79"/>
    </row>
    <row r="206" spans="1:8" ht="15" x14ac:dyDescent="0.2">
      <c r="A206" s="5"/>
      <c r="B206" s="5" t="s">
        <v>891</v>
      </c>
      <c r="C206" s="5"/>
      <c r="D206" s="12" t="s">
        <v>892</v>
      </c>
      <c r="E206" s="89"/>
      <c r="F206" s="140"/>
      <c r="G206" s="79">
        <f>(F206)</f>
        <v>0</v>
      </c>
      <c r="H206" s="79"/>
    </row>
    <row r="207" spans="1:8" ht="15" x14ac:dyDescent="0.2">
      <c r="A207" s="5"/>
      <c r="B207" s="5" t="s">
        <v>893</v>
      </c>
      <c r="C207" s="5"/>
      <c r="D207" s="12" t="s">
        <v>892</v>
      </c>
      <c r="E207" s="89"/>
      <c r="F207" s="140"/>
      <c r="G207" s="79">
        <f>(F207)</f>
        <v>0</v>
      </c>
      <c r="H207" s="79"/>
    </row>
    <row r="208" spans="1:8" ht="15" x14ac:dyDescent="0.2">
      <c r="A208" s="5"/>
      <c r="B208" s="5" t="s">
        <v>894</v>
      </c>
      <c r="C208" s="5"/>
      <c r="D208" s="12" t="s">
        <v>892</v>
      </c>
      <c r="E208" s="89"/>
      <c r="F208" s="140"/>
      <c r="G208" s="79">
        <f>(F208)</f>
        <v>0</v>
      </c>
      <c r="H208" s="79"/>
    </row>
    <row r="209" spans="1:8" ht="15.75" x14ac:dyDescent="0.25">
      <c r="A209" s="7"/>
      <c r="B209" s="7"/>
      <c r="C209" s="7" t="s">
        <v>895</v>
      </c>
      <c r="D209" s="6"/>
      <c r="E209" s="73"/>
      <c r="F209" s="141"/>
      <c r="G209" s="74">
        <f>SUM(G206:G208)</f>
        <v>0</v>
      </c>
      <c r="H209" s="74">
        <f>ROUND(G209,-2)</f>
        <v>0</v>
      </c>
    </row>
    <row r="210" spans="1:8" ht="15" x14ac:dyDescent="0.2">
      <c r="A210" s="5"/>
      <c r="B210" s="5"/>
      <c r="C210" s="5"/>
      <c r="D210" s="12"/>
      <c r="E210" s="89"/>
      <c r="F210" s="142"/>
      <c r="G210" s="77">
        <v>0</v>
      </c>
      <c r="H210" s="79"/>
    </row>
    <row r="211" spans="1:8" ht="18" x14ac:dyDescent="0.25">
      <c r="B211" s="18" t="s">
        <v>896</v>
      </c>
      <c r="C211" s="19"/>
      <c r="D211" s="20"/>
      <c r="E211" s="89"/>
      <c r="F211" s="142"/>
      <c r="G211" s="74">
        <f>(G19+G25+G34+G99+G103+G114+G126+G134+G146+G198+G203+G209)</f>
        <v>0</v>
      </c>
      <c r="H211" s="74">
        <f>(H19+H25+H34+H99+H103+H114+H126+H134+H146+H198+H203+H209)</f>
        <v>0</v>
      </c>
    </row>
    <row r="212" spans="1:8" ht="15" x14ac:dyDescent="0.2">
      <c r="A212" s="5"/>
      <c r="B212" s="5"/>
      <c r="C212" s="5"/>
      <c r="D212" s="12"/>
      <c r="E212" s="89"/>
      <c r="F212" s="142"/>
      <c r="G212" s="77">
        <v>0</v>
      </c>
      <c r="H212" s="79"/>
    </row>
    <row r="213" spans="1:8" ht="15.75" x14ac:dyDescent="0.25">
      <c r="A213" s="7" t="s">
        <v>543</v>
      </c>
      <c r="B213" s="15" t="s">
        <v>897</v>
      </c>
      <c r="C213" s="5"/>
      <c r="D213" s="12"/>
      <c r="E213" s="89"/>
      <c r="F213" s="142"/>
      <c r="G213" s="79"/>
      <c r="H213" s="79"/>
    </row>
    <row r="214" spans="1:8" ht="15" x14ac:dyDescent="0.2">
      <c r="A214" s="14">
        <v>302000</v>
      </c>
      <c r="B214" s="5" t="s">
        <v>898</v>
      </c>
      <c r="C214" s="12"/>
      <c r="D214" s="111" t="s">
        <v>833</v>
      </c>
      <c r="E214" s="76">
        <v>49.37</v>
      </c>
      <c r="F214" s="140"/>
      <c r="G214" s="79">
        <f t="shared" ref="G214:G280" si="7">(E214*F214)</f>
        <v>0</v>
      </c>
      <c r="H214" s="79"/>
    </row>
    <row r="215" spans="1:8" ht="15" x14ac:dyDescent="0.2">
      <c r="A215" s="14">
        <v>302001</v>
      </c>
      <c r="B215" s="5" t="s">
        <v>899</v>
      </c>
      <c r="C215" s="12"/>
      <c r="D215" s="111" t="s">
        <v>833</v>
      </c>
      <c r="E215" s="76">
        <v>58.78</v>
      </c>
      <c r="F215" s="140"/>
      <c r="G215" s="79">
        <f t="shared" si="7"/>
        <v>0</v>
      </c>
      <c r="H215" s="79"/>
    </row>
    <row r="216" spans="1:8" ht="15" x14ac:dyDescent="0.2">
      <c r="A216" s="14">
        <v>302002</v>
      </c>
      <c r="B216" s="5" t="s">
        <v>900</v>
      </c>
      <c r="C216" s="12"/>
      <c r="D216" s="111" t="s">
        <v>833</v>
      </c>
      <c r="E216" s="76">
        <v>62.3</v>
      </c>
      <c r="F216" s="140"/>
      <c r="G216" s="79">
        <f t="shared" si="7"/>
        <v>0</v>
      </c>
      <c r="H216" s="79"/>
    </row>
    <row r="217" spans="1:8" ht="15" x14ac:dyDescent="0.2">
      <c r="A217" s="14">
        <v>302003</v>
      </c>
      <c r="B217" s="5" t="s">
        <v>901</v>
      </c>
      <c r="C217" s="12"/>
      <c r="D217" s="111" t="s">
        <v>833</v>
      </c>
      <c r="E217" s="76">
        <v>74.06</v>
      </c>
      <c r="F217" s="140"/>
      <c r="G217" s="79">
        <f t="shared" si="7"/>
        <v>0</v>
      </c>
      <c r="H217" s="79"/>
    </row>
    <row r="218" spans="1:8" ht="15" x14ac:dyDescent="0.2">
      <c r="A218" s="14">
        <v>302004</v>
      </c>
      <c r="B218" s="5" t="s">
        <v>902</v>
      </c>
      <c r="C218" s="12"/>
      <c r="D218" s="111" t="s">
        <v>833</v>
      </c>
      <c r="E218" s="76">
        <v>85.81</v>
      </c>
      <c r="F218" s="140"/>
      <c r="G218" s="79">
        <f t="shared" si="7"/>
        <v>0</v>
      </c>
      <c r="H218" s="79"/>
    </row>
    <row r="219" spans="1:8" ht="15" x14ac:dyDescent="0.2">
      <c r="A219" s="14">
        <v>302005</v>
      </c>
      <c r="B219" s="5" t="s">
        <v>903</v>
      </c>
      <c r="C219" s="12"/>
      <c r="D219" s="111" t="s">
        <v>833</v>
      </c>
      <c r="E219" s="76">
        <v>95.22</v>
      </c>
      <c r="F219" s="140"/>
      <c r="G219" s="79">
        <f t="shared" si="7"/>
        <v>0</v>
      </c>
      <c r="H219" s="79"/>
    </row>
    <row r="220" spans="1:8" ht="15" x14ac:dyDescent="0.2">
      <c r="A220" s="14">
        <v>302006</v>
      </c>
      <c r="B220" s="5" t="s">
        <v>904</v>
      </c>
      <c r="C220" s="12"/>
      <c r="D220" s="111" t="s">
        <v>833</v>
      </c>
      <c r="E220" s="76">
        <v>126.96</v>
      </c>
      <c r="F220" s="140"/>
      <c r="G220" s="79">
        <f t="shared" si="7"/>
        <v>0</v>
      </c>
      <c r="H220" s="79"/>
    </row>
    <row r="221" spans="1:8" ht="15" x14ac:dyDescent="0.2">
      <c r="A221" s="14">
        <v>302007</v>
      </c>
      <c r="B221" s="5" t="s">
        <v>905</v>
      </c>
      <c r="C221" s="12"/>
      <c r="D221" s="111" t="s">
        <v>833</v>
      </c>
      <c r="E221" s="76">
        <v>144.59</v>
      </c>
      <c r="F221" s="140"/>
      <c r="G221" s="79">
        <f t="shared" si="7"/>
        <v>0</v>
      </c>
      <c r="H221" s="79"/>
    </row>
    <row r="222" spans="1:8" ht="15" x14ac:dyDescent="0.2">
      <c r="A222" s="14">
        <v>302008</v>
      </c>
      <c r="B222" s="5" t="s">
        <v>906</v>
      </c>
      <c r="C222" s="12"/>
      <c r="D222" s="111" t="s">
        <v>833</v>
      </c>
      <c r="E222" s="76">
        <v>163.4</v>
      </c>
      <c r="F222" s="140"/>
      <c r="G222" s="79">
        <f t="shared" si="7"/>
        <v>0</v>
      </c>
      <c r="H222" s="79"/>
    </row>
    <row r="223" spans="1:8" ht="15" x14ac:dyDescent="0.2">
      <c r="A223" s="14">
        <v>302009</v>
      </c>
      <c r="B223" s="5" t="s">
        <v>907</v>
      </c>
      <c r="C223" s="12"/>
      <c r="D223" s="111" t="s">
        <v>833</v>
      </c>
      <c r="E223" s="76">
        <v>192.79</v>
      </c>
      <c r="F223" s="140"/>
      <c r="G223" s="79">
        <f t="shared" si="7"/>
        <v>0</v>
      </c>
      <c r="H223" s="79"/>
    </row>
    <row r="224" spans="1:8" ht="15" x14ac:dyDescent="0.2">
      <c r="A224" s="14">
        <v>302010</v>
      </c>
      <c r="B224" s="5" t="s">
        <v>908</v>
      </c>
      <c r="C224" s="12"/>
      <c r="D224" s="111" t="s">
        <v>833</v>
      </c>
      <c r="E224" s="76">
        <v>230.4</v>
      </c>
      <c r="F224" s="140"/>
      <c r="G224" s="79">
        <f t="shared" si="7"/>
        <v>0</v>
      </c>
      <c r="H224" s="79"/>
    </row>
    <row r="225" spans="1:8" ht="15" x14ac:dyDescent="0.2">
      <c r="A225" s="14">
        <v>302011</v>
      </c>
      <c r="B225" s="5" t="s">
        <v>909</v>
      </c>
      <c r="C225" s="12"/>
      <c r="D225" s="111" t="s">
        <v>833</v>
      </c>
      <c r="E225" s="76">
        <v>257.44</v>
      </c>
      <c r="F225" s="140"/>
      <c r="G225" s="79">
        <f t="shared" si="7"/>
        <v>0</v>
      </c>
      <c r="H225" s="79"/>
    </row>
    <row r="226" spans="1:8" ht="15" x14ac:dyDescent="0.2">
      <c r="A226" s="14">
        <v>302012</v>
      </c>
      <c r="B226" s="5" t="s">
        <v>910</v>
      </c>
      <c r="C226" s="12"/>
      <c r="D226" s="111" t="s">
        <v>833</v>
      </c>
      <c r="E226" s="76">
        <v>343.25</v>
      </c>
      <c r="F226" s="140"/>
      <c r="G226" s="79">
        <f t="shared" si="7"/>
        <v>0</v>
      </c>
      <c r="H226" s="79"/>
    </row>
    <row r="227" spans="1:8" ht="15" x14ac:dyDescent="0.2">
      <c r="A227" s="14">
        <v>302013</v>
      </c>
      <c r="B227" s="5" t="s">
        <v>911</v>
      </c>
      <c r="C227" s="12"/>
      <c r="D227" s="111" t="s">
        <v>833</v>
      </c>
      <c r="E227" s="76">
        <v>366.76</v>
      </c>
      <c r="F227" s="140"/>
      <c r="G227" s="79">
        <f t="shared" si="7"/>
        <v>0</v>
      </c>
      <c r="H227" s="79"/>
    </row>
    <row r="228" spans="1:8" ht="15" x14ac:dyDescent="0.2">
      <c r="A228" s="14">
        <v>302014</v>
      </c>
      <c r="B228" s="5" t="s">
        <v>912</v>
      </c>
      <c r="C228" s="12"/>
      <c r="D228" s="111" t="s">
        <v>833</v>
      </c>
      <c r="E228" s="76">
        <v>440.82</v>
      </c>
      <c r="F228" s="140"/>
      <c r="G228" s="79">
        <f t="shared" si="7"/>
        <v>0</v>
      </c>
      <c r="H228" s="79"/>
    </row>
    <row r="229" spans="1:8" ht="15" x14ac:dyDescent="0.2">
      <c r="A229" s="14">
        <v>302015</v>
      </c>
      <c r="B229" s="5" t="s">
        <v>913</v>
      </c>
      <c r="C229" s="12"/>
      <c r="D229" s="111" t="s">
        <v>833</v>
      </c>
      <c r="E229" s="76">
        <v>514.88</v>
      </c>
      <c r="F229" s="140"/>
      <c r="G229" s="79">
        <f t="shared" si="7"/>
        <v>0</v>
      </c>
      <c r="H229" s="79"/>
    </row>
    <row r="230" spans="1:8" ht="15" x14ac:dyDescent="0.2">
      <c r="A230" s="14">
        <v>302016</v>
      </c>
      <c r="B230" s="5" t="s">
        <v>914</v>
      </c>
      <c r="C230" s="12"/>
      <c r="D230" s="111" t="s">
        <v>833</v>
      </c>
      <c r="E230" s="76">
        <v>620.66999999999996</v>
      </c>
      <c r="F230" s="140"/>
      <c r="G230" s="79">
        <f t="shared" si="7"/>
        <v>0</v>
      </c>
      <c r="H230" s="79"/>
    </row>
    <row r="231" spans="1:8" ht="15" x14ac:dyDescent="0.2">
      <c r="A231" s="14">
        <v>302017</v>
      </c>
      <c r="B231" s="5" t="s">
        <v>0</v>
      </c>
      <c r="C231" s="12"/>
      <c r="D231" s="111" t="s">
        <v>833</v>
      </c>
      <c r="E231" s="76">
        <v>697.08</v>
      </c>
      <c r="F231" s="140"/>
      <c r="G231" s="79">
        <f t="shared" si="7"/>
        <v>0</v>
      </c>
      <c r="H231" s="79"/>
    </row>
    <row r="232" spans="1:8" ht="15" x14ac:dyDescent="0.2">
      <c r="A232" s="14">
        <v>302018</v>
      </c>
      <c r="B232" s="5" t="s">
        <v>1</v>
      </c>
      <c r="C232" s="12"/>
      <c r="D232" s="111" t="s">
        <v>833</v>
      </c>
      <c r="E232" s="76">
        <v>784.07</v>
      </c>
      <c r="F232" s="140"/>
      <c r="G232" s="79">
        <f t="shared" si="7"/>
        <v>0</v>
      </c>
      <c r="H232" s="79"/>
    </row>
    <row r="233" spans="1:8" ht="15" x14ac:dyDescent="0.2">
      <c r="A233" s="14"/>
      <c r="B233" s="5"/>
      <c r="C233" s="12"/>
      <c r="D233" s="111"/>
      <c r="E233" s="89"/>
      <c r="F233" s="142"/>
      <c r="G233" s="77">
        <v>0</v>
      </c>
      <c r="H233" s="79"/>
    </row>
    <row r="234" spans="1:8" ht="15" x14ac:dyDescent="0.2">
      <c r="A234" s="14">
        <v>302100</v>
      </c>
      <c r="B234" s="5" t="s">
        <v>2</v>
      </c>
      <c r="C234" s="12"/>
      <c r="D234" s="111" t="s">
        <v>833</v>
      </c>
      <c r="E234" s="78">
        <v>52.9</v>
      </c>
      <c r="F234" s="140"/>
      <c r="G234" s="79">
        <f t="shared" si="7"/>
        <v>0</v>
      </c>
      <c r="H234" s="79"/>
    </row>
    <row r="235" spans="1:8" ht="15" x14ac:dyDescent="0.2">
      <c r="A235" s="14">
        <v>302101</v>
      </c>
      <c r="B235" s="5" t="s">
        <v>3</v>
      </c>
      <c r="C235" s="12"/>
      <c r="D235" s="111" t="s">
        <v>833</v>
      </c>
      <c r="E235" s="78">
        <v>61.13</v>
      </c>
      <c r="F235" s="140"/>
      <c r="G235" s="79">
        <f t="shared" si="7"/>
        <v>0</v>
      </c>
      <c r="H235" s="79"/>
    </row>
    <row r="236" spans="1:8" ht="15" x14ac:dyDescent="0.2">
      <c r="A236" s="14">
        <v>302102</v>
      </c>
      <c r="B236" s="5" t="s">
        <v>4</v>
      </c>
      <c r="C236" s="12"/>
      <c r="D236" s="111" t="s">
        <v>833</v>
      </c>
      <c r="E236" s="78">
        <v>70.53</v>
      </c>
      <c r="F236" s="140"/>
      <c r="G236" s="79">
        <f t="shared" si="7"/>
        <v>0</v>
      </c>
      <c r="H236" s="79"/>
    </row>
    <row r="237" spans="1:8" ht="15" x14ac:dyDescent="0.2">
      <c r="A237" s="14">
        <v>302103</v>
      </c>
      <c r="B237" s="5" t="s">
        <v>5</v>
      </c>
      <c r="C237" s="12"/>
      <c r="D237" s="111" t="s">
        <v>833</v>
      </c>
      <c r="E237" s="78">
        <v>84.64</v>
      </c>
      <c r="F237" s="140"/>
      <c r="G237" s="79">
        <f t="shared" si="7"/>
        <v>0</v>
      </c>
      <c r="H237" s="79"/>
    </row>
    <row r="238" spans="1:8" ht="15" x14ac:dyDescent="0.2">
      <c r="A238" s="14">
        <v>302104</v>
      </c>
      <c r="B238" s="5" t="s">
        <v>6</v>
      </c>
      <c r="C238" s="12"/>
      <c r="D238" s="111" t="s">
        <v>833</v>
      </c>
      <c r="E238" s="78">
        <v>91.69</v>
      </c>
      <c r="F238" s="140"/>
      <c r="G238" s="79">
        <f t="shared" si="7"/>
        <v>0</v>
      </c>
      <c r="H238" s="79"/>
    </row>
    <row r="239" spans="1:8" ht="15" x14ac:dyDescent="0.2">
      <c r="A239" s="14">
        <v>302105</v>
      </c>
      <c r="B239" s="5" t="s">
        <v>7</v>
      </c>
      <c r="C239" s="12"/>
      <c r="D239" s="111" t="s">
        <v>833</v>
      </c>
      <c r="E239" s="78">
        <v>109.32</v>
      </c>
      <c r="F239" s="140"/>
      <c r="G239" s="79">
        <f t="shared" si="7"/>
        <v>0</v>
      </c>
      <c r="H239" s="79"/>
    </row>
    <row r="240" spans="1:8" ht="15" x14ac:dyDescent="0.2">
      <c r="A240" s="14">
        <v>302106</v>
      </c>
      <c r="B240" s="5" t="s">
        <v>8</v>
      </c>
      <c r="C240" s="12"/>
      <c r="D240" s="111" t="s">
        <v>833</v>
      </c>
      <c r="E240" s="78">
        <v>141.06</v>
      </c>
      <c r="F240" s="140"/>
      <c r="G240" s="79">
        <f t="shared" si="7"/>
        <v>0</v>
      </c>
      <c r="H240" s="79"/>
    </row>
    <row r="241" spans="1:8" ht="15" x14ac:dyDescent="0.2">
      <c r="A241" s="14">
        <v>302107</v>
      </c>
      <c r="B241" s="5" t="s">
        <v>9</v>
      </c>
      <c r="C241" s="12"/>
      <c r="D241" s="111" t="s">
        <v>833</v>
      </c>
      <c r="E241" s="78">
        <v>162.22</v>
      </c>
      <c r="F241" s="140"/>
      <c r="G241" s="79">
        <f t="shared" si="7"/>
        <v>0</v>
      </c>
      <c r="H241" s="79"/>
    </row>
    <row r="242" spans="1:8" ht="15" x14ac:dyDescent="0.2">
      <c r="A242" s="14">
        <v>302108</v>
      </c>
      <c r="B242" s="5" t="s">
        <v>10</v>
      </c>
      <c r="C242" s="12"/>
      <c r="D242" s="111" t="s">
        <v>833</v>
      </c>
      <c r="E242" s="78">
        <v>185.73</v>
      </c>
      <c r="F242" s="140"/>
      <c r="G242" s="79">
        <f t="shared" si="7"/>
        <v>0</v>
      </c>
      <c r="H242" s="79"/>
    </row>
    <row r="243" spans="1:8" ht="15" x14ac:dyDescent="0.2">
      <c r="A243" s="14">
        <v>302109</v>
      </c>
      <c r="B243" s="5" t="s">
        <v>11</v>
      </c>
      <c r="C243" s="12"/>
      <c r="D243" s="111" t="s">
        <v>833</v>
      </c>
      <c r="E243" s="78">
        <v>201.01</v>
      </c>
      <c r="F243" s="140"/>
      <c r="G243" s="79">
        <f t="shared" si="7"/>
        <v>0</v>
      </c>
      <c r="H243" s="79"/>
    </row>
    <row r="244" spans="1:8" ht="15" x14ac:dyDescent="0.2">
      <c r="A244" s="14">
        <v>302110</v>
      </c>
      <c r="B244" s="5" t="s">
        <v>12</v>
      </c>
      <c r="C244" s="12"/>
      <c r="D244" s="111" t="s">
        <v>833</v>
      </c>
      <c r="E244" s="78">
        <v>238.63</v>
      </c>
      <c r="F244" s="140"/>
      <c r="G244" s="79">
        <f t="shared" si="7"/>
        <v>0</v>
      </c>
      <c r="H244" s="79"/>
    </row>
    <row r="245" spans="1:8" ht="15" x14ac:dyDescent="0.2">
      <c r="A245" s="14">
        <v>302111</v>
      </c>
      <c r="B245" s="5" t="s">
        <v>13</v>
      </c>
      <c r="C245" s="12"/>
      <c r="D245" s="111" t="s">
        <v>833</v>
      </c>
      <c r="E245" s="78">
        <v>288</v>
      </c>
      <c r="F245" s="140"/>
      <c r="G245" s="79">
        <f t="shared" si="7"/>
        <v>0</v>
      </c>
      <c r="H245" s="79"/>
    </row>
    <row r="246" spans="1:8" ht="15" x14ac:dyDescent="0.2">
      <c r="A246" s="14">
        <v>302112</v>
      </c>
      <c r="B246" s="5" t="s">
        <v>14</v>
      </c>
      <c r="C246" s="12"/>
      <c r="D246" s="111" t="s">
        <v>833</v>
      </c>
      <c r="E246" s="78">
        <v>351.48</v>
      </c>
      <c r="F246" s="140"/>
      <c r="G246" s="79">
        <f t="shared" si="7"/>
        <v>0</v>
      </c>
      <c r="H246" s="79"/>
    </row>
    <row r="247" spans="1:8" ht="15" x14ac:dyDescent="0.2">
      <c r="A247" s="14">
        <v>302113</v>
      </c>
      <c r="B247" s="5" t="s">
        <v>15</v>
      </c>
      <c r="C247" s="12"/>
      <c r="D247" s="111" t="s">
        <v>833</v>
      </c>
      <c r="E247" s="78">
        <v>407.91</v>
      </c>
      <c r="F247" s="140"/>
      <c r="G247" s="79">
        <f t="shared" si="7"/>
        <v>0</v>
      </c>
      <c r="H247" s="79"/>
    </row>
    <row r="248" spans="1:8" ht="15" x14ac:dyDescent="0.2">
      <c r="A248" s="14">
        <v>302114</v>
      </c>
      <c r="B248" s="5" t="s">
        <v>16</v>
      </c>
      <c r="C248" s="12"/>
      <c r="D248" s="111" t="s">
        <v>833</v>
      </c>
      <c r="E248" s="78">
        <v>463.15</v>
      </c>
      <c r="F248" s="140"/>
      <c r="G248" s="79">
        <f t="shared" si="7"/>
        <v>0</v>
      </c>
      <c r="H248" s="79"/>
    </row>
    <row r="249" spans="1:8" ht="15" x14ac:dyDescent="0.2">
      <c r="A249" s="14">
        <v>302115</v>
      </c>
      <c r="B249" s="5" t="s">
        <v>17</v>
      </c>
      <c r="C249" s="12"/>
      <c r="D249" s="111" t="s">
        <v>833</v>
      </c>
      <c r="E249" s="78">
        <v>565.41999999999996</v>
      </c>
      <c r="F249" s="140"/>
      <c r="G249" s="79">
        <f t="shared" si="7"/>
        <v>0</v>
      </c>
      <c r="H249" s="79"/>
    </row>
    <row r="250" spans="1:8" ht="15" x14ac:dyDescent="0.2">
      <c r="A250" s="14">
        <v>302116</v>
      </c>
      <c r="B250" s="5" t="s">
        <v>45</v>
      </c>
      <c r="C250" s="12"/>
      <c r="D250" s="111" t="s">
        <v>833</v>
      </c>
      <c r="E250" s="78">
        <v>679.45</v>
      </c>
      <c r="F250" s="140"/>
      <c r="G250" s="79">
        <f t="shared" si="7"/>
        <v>0</v>
      </c>
      <c r="H250" s="79"/>
    </row>
    <row r="251" spans="1:8" ht="15" x14ac:dyDescent="0.2">
      <c r="A251" s="14">
        <v>302117</v>
      </c>
      <c r="B251" s="5" t="s">
        <v>46</v>
      </c>
      <c r="C251" s="12"/>
      <c r="D251" s="111" t="s">
        <v>833</v>
      </c>
      <c r="E251" s="78">
        <v>905.15</v>
      </c>
      <c r="F251" s="140"/>
      <c r="G251" s="79">
        <f t="shared" si="7"/>
        <v>0</v>
      </c>
      <c r="H251" s="79"/>
    </row>
    <row r="252" spans="1:8" ht="15" x14ac:dyDescent="0.2">
      <c r="A252" s="14">
        <v>302118</v>
      </c>
      <c r="B252" s="5" t="s">
        <v>47</v>
      </c>
      <c r="C252" s="12"/>
      <c r="D252" s="111" t="s">
        <v>833</v>
      </c>
      <c r="E252" s="78">
        <v>1016.82</v>
      </c>
      <c r="F252" s="140"/>
      <c r="G252" s="79">
        <f t="shared" si="7"/>
        <v>0</v>
      </c>
      <c r="H252" s="79"/>
    </row>
    <row r="253" spans="1:8" ht="15" x14ac:dyDescent="0.2">
      <c r="A253" s="14"/>
      <c r="B253" s="5"/>
      <c r="C253" s="12"/>
      <c r="D253" s="111"/>
      <c r="E253" s="89"/>
      <c r="F253" s="142"/>
      <c r="G253" s="77">
        <v>0</v>
      </c>
      <c r="H253" s="79"/>
    </row>
    <row r="254" spans="1:8" ht="15" x14ac:dyDescent="0.2">
      <c r="A254" s="14">
        <v>302200</v>
      </c>
      <c r="B254" s="5" t="s">
        <v>48</v>
      </c>
      <c r="C254" s="12"/>
      <c r="D254" s="111" t="s">
        <v>833</v>
      </c>
      <c r="E254" s="78">
        <v>54.07</v>
      </c>
      <c r="F254" s="140"/>
      <c r="G254" s="79">
        <f t="shared" si="7"/>
        <v>0</v>
      </c>
      <c r="H254" s="79"/>
    </row>
    <row r="255" spans="1:8" ht="15" x14ac:dyDescent="0.2">
      <c r="A255" s="14">
        <v>302201</v>
      </c>
      <c r="B255" s="5" t="s">
        <v>49</v>
      </c>
      <c r="C255" s="12"/>
      <c r="D255" s="111" t="s">
        <v>833</v>
      </c>
      <c r="E255" s="78">
        <v>65.83</v>
      </c>
      <c r="F255" s="140"/>
      <c r="G255" s="79">
        <f t="shared" si="7"/>
        <v>0</v>
      </c>
      <c r="H255" s="79"/>
    </row>
    <row r="256" spans="1:8" ht="15" x14ac:dyDescent="0.2">
      <c r="A256" s="14">
        <v>302202</v>
      </c>
      <c r="B256" s="5" t="s">
        <v>50</v>
      </c>
      <c r="C256" s="12"/>
      <c r="D256" s="111" t="s">
        <v>833</v>
      </c>
      <c r="E256" s="78">
        <v>74.06</v>
      </c>
      <c r="F256" s="140"/>
      <c r="G256" s="79">
        <f t="shared" si="7"/>
        <v>0</v>
      </c>
      <c r="H256" s="79"/>
    </row>
    <row r="257" spans="1:8" ht="15" x14ac:dyDescent="0.2">
      <c r="A257" s="14">
        <v>302203</v>
      </c>
      <c r="B257" s="5" t="s">
        <v>51</v>
      </c>
      <c r="C257" s="12"/>
      <c r="D257" s="111" t="s">
        <v>833</v>
      </c>
      <c r="E257" s="78">
        <v>85.81</v>
      </c>
      <c r="F257" s="140"/>
      <c r="G257" s="79">
        <f t="shared" si="7"/>
        <v>0</v>
      </c>
      <c r="H257" s="79"/>
    </row>
    <row r="258" spans="1:8" ht="15" x14ac:dyDescent="0.2">
      <c r="A258" s="14">
        <v>302204</v>
      </c>
      <c r="B258" s="5" t="s">
        <v>52</v>
      </c>
      <c r="C258" s="12"/>
      <c r="D258" s="111" t="s">
        <v>833</v>
      </c>
      <c r="E258" s="78">
        <v>101.09</v>
      </c>
      <c r="F258" s="140"/>
      <c r="G258" s="79">
        <f t="shared" si="7"/>
        <v>0</v>
      </c>
      <c r="H258" s="79"/>
    </row>
    <row r="259" spans="1:8" ht="15" x14ac:dyDescent="0.2">
      <c r="A259" s="14">
        <v>302205</v>
      </c>
      <c r="B259" s="5" t="s">
        <v>53</v>
      </c>
      <c r="C259" s="12"/>
      <c r="D259" s="111" t="s">
        <v>833</v>
      </c>
      <c r="E259" s="78">
        <v>109.32</v>
      </c>
      <c r="F259" s="140"/>
      <c r="G259" s="79">
        <f t="shared" si="7"/>
        <v>0</v>
      </c>
      <c r="H259" s="79"/>
    </row>
    <row r="260" spans="1:8" ht="15" x14ac:dyDescent="0.2">
      <c r="A260" s="14">
        <v>302206</v>
      </c>
      <c r="B260" s="5" t="s">
        <v>54</v>
      </c>
      <c r="C260" s="12"/>
      <c r="D260" s="111" t="s">
        <v>833</v>
      </c>
      <c r="E260" s="78">
        <v>146.94</v>
      </c>
      <c r="F260" s="140"/>
      <c r="G260" s="79">
        <f t="shared" si="7"/>
        <v>0</v>
      </c>
      <c r="H260" s="79"/>
    </row>
    <row r="261" spans="1:8" ht="15" x14ac:dyDescent="0.2">
      <c r="A261" s="14">
        <v>302207</v>
      </c>
      <c r="B261" s="5" t="s">
        <v>55</v>
      </c>
      <c r="C261" s="12"/>
      <c r="D261" s="111" t="s">
        <v>833</v>
      </c>
      <c r="E261" s="78">
        <v>168.1</v>
      </c>
      <c r="F261" s="140"/>
      <c r="G261" s="79">
        <f t="shared" si="7"/>
        <v>0</v>
      </c>
      <c r="H261" s="79"/>
    </row>
    <row r="262" spans="1:8" ht="15" x14ac:dyDescent="0.2">
      <c r="A262" s="14">
        <v>302208</v>
      </c>
      <c r="B262" s="5" t="s">
        <v>56</v>
      </c>
      <c r="C262" s="12"/>
      <c r="D262" s="111" t="s">
        <v>833</v>
      </c>
      <c r="E262" s="78">
        <v>186.91</v>
      </c>
      <c r="F262" s="140"/>
      <c r="G262" s="79">
        <f t="shared" si="7"/>
        <v>0</v>
      </c>
      <c r="H262" s="79"/>
    </row>
    <row r="263" spans="1:8" ht="15" x14ac:dyDescent="0.2">
      <c r="A263" s="14">
        <v>302209</v>
      </c>
      <c r="B263" s="5" t="s">
        <v>57</v>
      </c>
      <c r="C263" s="12"/>
      <c r="D263" s="111" t="s">
        <v>833</v>
      </c>
      <c r="E263" s="78">
        <v>210.42</v>
      </c>
      <c r="F263" s="140"/>
      <c r="G263" s="79">
        <f t="shared" si="7"/>
        <v>0</v>
      </c>
      <c r="H263" s="79"/>
    </row>
    <row r="264" spans="1:8" ht="15" x14ac:dyDescent="0.2">
      <c r="A264" s="14">
        <v>302210</v>
      </c>
      <c r="B264" s="5" t="s">
        <v>58</v>
      </c>
      <c r="C264" s="12"/>
      <c r="D264" s="111" t="s">
        <v>833</v>
      </c>
      <c r="E264" s="78">
        <v>251.56</v>
      </c>
      <c r="F264" s="140"/>
      <c r="G264" s="79">
        <f t="shared" si="7"/>
        <v>0</v>
      </c>
      <c r="H264" s="79"/>
    </row>
    <row r="265" spans="1:8" ht="15" x14ac:dyDescent="0.2">
      <c r="A265" s="14">
        <v>302211</v>
      </c>
      <c r="B265" s="5" t="s">
        <v>59</v>
      </c>
      <c r="C265" s="12"/>
      <c r="D265" s="111" t="s">
        <v>833</v>
      </c>
      <c r="E265" s="78">
        <v>302.11</v>
      </c>
      <c r="F265" s="140"/>
      <c r="G265" s="79">
        <f t="shared" si="7"/>
        <v>0</v>
      </c>
      <c r="H265" s="79"/>
    </row>
    <row r="266" spans="1:8" ht="15" x14ac:dyDescent="0.2">
      <c r="A266" s="14">
        <v>302212</v>
      </c>
      <c r="B266" s="5" t="s">
        <v>60</v>
      </c>
      <c r="C266" s="12"/>
      <c r="D266" s="111" t="s">
        <v>833</v>
      </c>
      <c r="E266" s="78">
        <v>366.76</v>
      </c>
      <c r="F266" s="140"/>
      <c r="G266" s="79">
        <f t="shared" si="7"/>
        <v>0</v>
      </c>
      <c r="H266" s="79"/>
    </row>
    <row r="267" spans="1:8" ht="15" x14ac:dyDescent="0.2">
      <c r="A267" s="14">
        <v>302213</v>
      </c>
      <c r="B267" s="5" t="s">
        <v>61</v>
      </c>
      <c r="C267" s="12"/>
      <c r="D267" s="111" t="s">
        <v>833</v>
      </c>
      <c r="E267" s="78">
        <v>514.88</v>
      </c>
      <c r="F267" s="140"/>
      <c r="G267" s="79">
        <f t="shared" si="7"/>
        <v>0</v>
      </c>
      <c r="H267" s="79"/>
    </row>
    <row r="268" spans="1:8" ht="15" x14ac:dyDescent="0.2">
      <c r="A268" s="14">
        <v>302214</v>
      </c>
      <c r="B268" s="5" t="s">
        <v>62</v>
      </c>
      <c r="C268" s="12"/>
      <c r="D268" s="111" t="s">
        <v>833</v>
      </c>
      <c r="E268" s="78">
        <v>630.08000000000004</v>
      </c>
      <c r="F268" s="140"/>
      <c r="G268" s="79">
        <f t="shared" si="7"/>
        <v>0</v>
      </c>
      <c r="H268" s="79"/>
    </row>
    <row r="269" spans="1:8" ht="15" x14ac:dyDescent="0.2">
      <c r="A269" s="14">
        <v>302215</v>
      </c>
      <c r="B269" s="5" t="s">
        <v>63</v>
      </c>
      <c r="C269" s="12"/>
      <c r="D269" s="111" t="s">
        <v>833</v>
      </c>
      <c r="E269" s="78">
        <v>766.44</v>
      </c>
      <c r="F269" s="140"/>
      <c r="G269" s="79">
        <f t="shared" si="7"/>
        <v>0</v>
      </c>
      <c r="H269" s="79"/>
    </row>
    <row r="270" spans="1:8" ht="15" x14ac:dyDescent="0.2">
      <c r="A270" s="14">
        <v>302216</v>
      </c>
      <c r="B270" s="5" t="s">
        <v>64</v>
      </c>
      <c r="C270" s="12"/>
      <c r="D270" s="111" t="s">
        <v>833</v>
      </c>
      <c r="E270" s="78">
        <v>905.15</v>
      </c>
      <c r="F270" s="140"/>
      <c r="G270" s="79">
        <f t="shared" si="7"/>
        <v>0</v>
      </c>
      <c r="H270" s="79"/>
    </row>
    <row r="271" spans="1:8" ht="15" x14ac:dyDescent="0.2">
      <c r="A271" s="14">
        <v>302217</v>
      </c>
      <c r="B271" s="5" t="s">
        <v>65</v>
      </c>
      <c r="C271" s="12"/>
      <c r="D271" s="111" t="s">
        <v>833</v>
      </c>
      <c r="E271" s="78">
        <v>1100.29</v>
      </c>
      <c r="F271" s="140"/>
      <c r="G271" s="79">
        <f t="shared" si="7"/>
        <v>0</v>
      </c>
      <c r="H271" s="79"/>
    </row>
    <row r="272" spans="1:8" ht="15" x14ac:dyDescent="0.2">
      <c r="A272" s="14">
        <v>302218</v>
      </c>
      <c r="B272" s="5" t="s">
        <v>66</v>
      </c>
      <c r="C272" s="12"/>
      <c r="D272" s="111" t="s">
        <v>833</v>
      </c>
      <c r="E272" s="78">
        <v>1126.1500000000001</v>
      </c>
      <c r="F272" s="140"/>
      <c r="G272" s="79">
        <f t="shared" si="7"/>
        <v>0</v>
      </c>
      <c r="H272" s="79"/>
    </row>
    <row r="273" spans="1:8" ht="15" x14ac:dyDescent="0.2">
      <c r="A273" s="14"/>
      <c r="B273" s="5"/>
      <c r="C273" s="12"/>
      <c r="D273" s="111"/>
      <c r="E273" s="89"/>
      <c r="F273" s="142"/>
      <c r="G273" s="77">
        <v>0</v>
      </c>
      <c r="H273" s="79"/>
    </row>
    <row r="274" spans="1:8" ht="15" x14ac:dyDescent="0.2">
      <c r="A274" s="14">
        <v>303000</v>
      </c>
      <c r="B274" s="5" t="s">
        <v>460</v>
      </c>
      <c r="C274" s="12"/>
      <c r="D274" s="111" t="s">
        <v>833</v>
      </c>
      <c r="E274" s="76">
        <v>32.909999999999997</v>
      </c>
      <c r="F274" s="140"/>
      <c r="G274" s="79">
        <f t="shared" si="7"/>
        <v>0</v>
      </c>
      <c r="H274" s="79"/>
    </row>
    <row r="275" spans="1:8" ht="15" x14ac:dyDescent="0.2">
      <c r="A275" s="14">
        <v>303001</v>
      </c>
      <c r="B275" s="5" t="s">
        <v>67</v>
      </c>
      <c r="C275" s="12"/>
      <c r="D275" s="111" t="s">
        <v>833</v>
      </c>
      <c r="E275" s="76">
        <v>65.83</v>
      </c>
      <c r="F275" s="140"/>
      <c r="G275" s="79">
        <f t="shared" si="7"/>
        <v>0</v>
      </c>
      <c r="H275" s="79"/>
    </row>
    <row r="276" spans="1:8" ht="15" x14ac:dyDescent="0.2">
      <c r="A276" s="14">
        <v>303002</v>
      </c>
      <c r="B276" s="5" t="s">
        <v>68</v>
      </c>
      <c r="C276" s="12"/>
      <c r="D276" s="111" t="s">
        <v>833</v>
      </c>
      <c r="E276" s="76">
        <v>77.58</v>
      </c>
      <c r="F276" s="140"/>
      <c r="G276" s="79">
        <f t="shared" si="7"/>
        <v>0</v>
      </c>
      <c r="H276" s="79"/>
    </row>
    <row r="277" spans="1:8" ht="15" x14ac:dyDescent="0.2">
      <c r="A277" s="14">
        <v>303004</v>
      </c>
      <c r="B277" s="5" t="s">
        <v>69</v>
      </c>
      <c r="C277" s="12"/>
      <c r="D277" s="111" t="s">
        <v>833</v>
      </c>
      <c r="E277" s="76">
        <v>91.69</v>
      </c>
      <c r="F277" s="140"/>
      <c r="G277" s="79">
        <f t="shared" si="7"/>
        <v>0</v>
      </c>
      <c r="H277" s="79"/>
    </row>
    <row r="278" spans="1:8" ht="15" x14ac:dyDescent="0.2">
      <c r="A278" s="14">
        <v>303005</v>
      </c>
      <c r="B278" s="5" t="s">
        <v>70</v>
      </c>
      <c r="C278" s="12"/>
      <c r="D278" s="111" t="s">
        <v>833</v>
      </c>
      <c r="E278" s="76">
        <v>109.32</v>
      </c>
      <c r="F278" s="140"/>
      <c r="G278" s="79">
        <f t="shared" si="7"/>
        <v>0</v>
      </c>
      <c r="H278" s="79"/>
    </row>
    <row r="279" spans="1:8" ht="15" x14ac:dyDescent="0.2">
      <c r="A279" s="14">
        <v>303006</v>
      </c>
      <c r="B279" s="5" t="s">
        <v>71</v>
      </c>
      <c r="C279" s="12"/>
      <c r="D279" s="111" t="s">
        <v>833</v>
      </c>
      <c r="E279" s="76">
        <v>126.96</v>
      </c>
      <c r="F279" s="140"/>
      <c r="G279" s="79">
        <f t="shared" si="7"/>
        <v>0</v>
      </c>
      <c r="H279" s="79"/>
    </row>
    <row r="280" spans="1:8" ht="15" x14ac:dyDescent="0.2">
      <c r="A280" s="14">
        <v>303007</v>
      </c>
      <c r="B280" s="5" t="s">
        <v>72</v>
      </c>
      <c r="C280" s="12"/>
      <c r="D280" s="111" t="s">
        <v>833</v>
      </c>
      <c r="E280" s="76">
        <v>146.94</v>
      </c>
      <c r="F280" s="140"/>
      <c r="G280" s="79">
        <f t="shared" si="7"/>
        <v>0</v>
      </c>
      <c r="H280" s="79"/>
    </row>
    <row r="281" spans="1:8" ht="15" x14ac:dyDescent="0.2">
      <c r="A281" s="14">
        <v>303008</v>
      </c>
      <c r="B281" s="5" t="s">
        <v>73</v>
      </c>
      <c r="C281" s="12"/>
      <c r="D281" s="111" t="s">
        <v>833</v>
      </c>
      <c r="E281" s="76">
        <v>156.34</v>
      </c>
      <c r="F281" s="140"/>
      <c r="G281" s="79">
        <f t="shared" ref="G281:G372" si="8">(E281*F281)</f>
        <v>0</v>
      </c>
      <c r="H281" s="79"/>
    </row>
    <row r="282" spans="1:8" ht="15" x14ac:dyDescent="0.2">
      <c r="A282" s="14"/>
      <c r="B282" s="5"/>
      <c r="C282" s="12"/>
      <c r="D282" s="111"/>
      <c r="E282" s="89"/>
      <c r="F282" s="142"/>
      <c r="G282" s="77">
        <v>0</v>
      </c>
      <c r="H282" s="79"/>
    </row>
    <row r="283" spans="1:8" ht="15" x14ac:dyDescent="0.2">
      <c r="A283" s="14">
        <v>303100</v>
      </c>
      <c r="B283" s="5" t="s">
        <v>74</v>
      </c>
      <c r="C283" s="12"/>
      <c r="D283" s="111" t="s">
        <v>833</v>
      </c>
      <c r="E283" s="78">
        <v>37.61</v>
      </c>
      <c r="F283" s="140"/>
      <c r="G283" s="79">
        <f t="shared" si="8"/>
        <v>0</v>
      </c>
      <c r="H283" s="79"/>
    </row>
    <row r="284" spans="1:8" ht="15" x14ac:dyDescent="0.2">
      <c r="A284" s="14">
        <v>303101</v>
      </c>
      <c r="B284" s="5" t="s">
        <v>75</v>
      </c>
      <c r="C284" s="12"/>
      <c r="D284" s="111" t="s">
        <v>833</v>
      </c>
      <c r="E284" s="78">
        <v>43.49</v>
      </c>
      <c r="F284" s="140"/>
      <c r="G284" s="79">
        <f t="shared" si="8"/>
        <v>0</v>
      </c>
      <c r="H284" s="79"/>
    </row>
    <row r="285" spans="1:8" ht="15" x14ac:dyDescent="0.2">
      <c r="A285" s="14">
        <v>303102</v>
      </c>
      <c r="B285" s="5" t="s">
        <v>76</v>
      </c>
      <c r="C285" s="12"/>
      <c r="D285" s="111" t="s">
        <v>833</v>
      </c>
      <c r="E285" s="78">
        <v>47.02</v>
      </c>
      <c r="F285" s="140"/>
      <c r="G285" s="79">
        <f t="shared" si="8"/>
        <v>0</v>
      </c>
      <c r="H285" s="79"/>
    </row>
    <row r="286" spans="1:8" ht="15" x14ac:dyDescent="0.2">
      <c r="A286" s="14">
        <v>303103</v>
      </c>
      <c r="B286" s="5" t="s">
        <v>77</v>
      </c>
      <c r="C286" s="12"/>
      <c r="D286" s="111" t="s">
        <v>833</v>
      </c>
      <c r="E286" s="78">
        <v>105.8</v>
      </c>
      <c r="F286" s="140"/>
      <c r="G286" s="79">
        <f t="shared" si="8"/>
        <v>0</v>
      </c>
      <c r="H286" s="79"/>
    </row>
    <row r="287" spans="1:8" ht="15" x14ac:dyDescent="0.2">
      <c r="A287" s="14">
        <v>303104</v>
      </c>
      <c r="B287" s="5" t="s">
        <v>78</v>
      </c>
      <c r="C287" s="12"/>
      <c r="D287" s="111" t="s">
        <v>833</v>
      </c>
      <c r="E287" s="78">
        <v>124.61</v>
      </c>
      <c r="F287" s="140"/>
      <c r="G287" s="79">
        <f t="shared" si="8"/>
        <v>0</v>
      </c>
      <c r="H287" s="79"/>
    </row>
    <row r="288" spans="1:8" ht="15" x14ac:dyDescent="0.2">
      <c r="A288" s="14">
        <v>303105</v>
      </c>
      <c r="B288" s="5" t="s">
        <v>79</v>
      </c>
      <c r="C288" s="12"/>
      <c r="D288" s="111" t="s">
        <v>833</v>
      </c>
      <c r="E288" s="78">
        <v>142.24</v>
      </c>
      <c r="F288" s="140"/>
      <c r="G288" s="79">
        <f t="shared" si="8"/>
        <v>0</v>
      </c>
      <c r="H288" s="79"/>
    </row>
    <row r="289" spans="1:8" ht="15" x14ac:dyDescent="0.2">
      <c r="A289" s="14">
        <v>303106</v>
      </c>
      <c r="B289" s="5" t="s">
        <v>80</v>
      </c>
      <c r="C289" s="12"/>
      <c r="D289" s="111" t="s">
        <v>833</v>
      </c>
      <c r="E289" s="78">
        <v>156.34</v>
      </c>
      <c r="F289" s="140"/>
      <c r="G289" s="79">
        <f t="shared" si="8"/>
        <v>0</v>
      </c>
      <c r="H289" s="79"/>
    </row>
    <row r="290" spans="1:8" ht="15" x14ac:dyDescent="0.2">
      <c r="A290" s="14">
        <v>303107</v>
      </c>
      <c r="B290" s="5" t="s">
        <v>81</v>
      </c>
      <c r="C290" s="12"/>
      <c r="D290" s="111" t="s">
        <v>833</v>
      </c>
      <c r="E290" s="78">
        <v>175.15</v>
      </c>
      <c r="F290" s="140"/>
      <c r="G290" s="79">
        <f t="shared" si="8"/>
        <v>0</v>
      </c>
      <c r="H290" s="79"/>
    </row>
    <row r="291" spans="1:8" ht="15" x14ac:dyDescent="0.2">
      <c r="A291" s="14">
        <v>303108</v>
      </c>
      <c r="B291" s="5" t="s">
        <v>82</v>
      </c>
      <c r="C291" s="12"/>
      <c r="D291" s="111" t="s">
        <v>833</v>
      </c>
      <c r="E291" s="78">
        <v>215.12</v>
      </c>
      <c r="F291" s="140"/>
      <c r="G291" s="79">
        <f t="shared" si="8"/>
        <v>0</v>
      </c>
      <c r="H291" s="79"/>
    </row>
    <row r="292" spans="1:8" ht="15" x14ac:dyDescent="0.2">
      <c r="A292" s="14">
        <v>303109</v>
      </c>
      <c r="B292" s="5" t="s">
        <v>83</v>
      </c>
      <c r="C292" s="12"/>
      <c r="D292" s="111" t="s">
        <v>833</v>
      </c>
      <c r="E292" s="78">
        <v>251.56</v>
      </c>
      <c r="F292" s="140"/>
      <c r="G292" s="79">
        <f t="shared" si="8"/>
        <v>0</v>
      </c>
      <c r="H292" s="79"/>
    </row>
    <row r="293" spans="1:8" ht="15" x14ac:dyDescent="0.2">
      <c r="A293" s="14">
        <v>303110</v>
      </c>
      <c r="B293" s="5" t="s">
        <v>84</v>
      </c>
      <c r="C293" s="12"/>
      <c r="D293" s="111" t="s">
        <v>833</v>
      </c>
      <c r="E293" s="78">
        <v>284.48</v>
      </c>
      <c r="F293" s="140"/>
      <c r="G293" s="79">
        <f t="shared" si="8"/>
        <v>0</v>
      </c>
      <c r="H293" s="79"/>
    </row>
    <row r="294" spans="1:8" ht="15" x14ac:dyDescent="0.2">
      <c r="A294" s="14">
        <v>303111</v>
      </c>
      <c r="B294" s="5" t="s">
        <v>85</v>
      </c>
      <c r="C294" s="12"/>
      <c r="D294" s="111" t="s">
        <v>833</v>
      </c>
      <c r="E294" s="78">
        <v>319.74</v>
      </c>
      <c r="F294" s="140"/>
      <c r="G294" s="79">
        <f t="shared" si="8"/>
        <v>0</v>
      </c>
      <c r="H294" s="79"/>
    </row>
    <row r="295" spans="1:8" ht="15" x14ac:dyDescent="0.2">
      <c r="A295" s="14">
        <v>303112</v>
      </c>
      <c r="B295" s="5" t="s">
        <v>86</v>
      </c>
      <c r="C295" s="12"/>
      <c r="D295" s="111" t="s">
        <v>833</v>
      </c>
      <c r="E295" s="78">
        <v>358.53</v>
      </c>
      <c r="F295" s="140"/>
      <c r="G295" s="79">
        <f t="shared" si="8"/>
        <v>0</v>
      </c>
      <c r="H295" s="79"/>
    </row>
    <row r="296" spans="1:8" ht="15" x14ac:dyDescent="0.2">
      <c r="A296" s="14"/>
      <c r="B296" s="5"/>
      <c r="C296" s="12"/>
      <c r="D296" s="111"/>
      <c r="E296" s="89"/>
      <c r="F296" s="142"/>
      <c r="G296" s="77">
        <v>0</v>
      </c>
      <c r="H296" s="79"/>
    </row>
    <row r="297" spans="1:8" ht="15" x14ac:dyDescent="0.2">
      <c r="A297" s="14">
        <v>304000</v>
      </c>
      <c r="B297" s="101" t="s">
        <v>488</v>
      </c>
      <c r="C297" s="5"/>
      <c r="D297" s="102" t="s">
        <v>833</v>
      </c>
      <c r="E297" s="78">
        <v>23.51</v>
      </c>
      <c r="F297" s="140"/>
      <c r="G297" s="79">
        <f t="shared" si="8"/>
        <v>0</v>
      </c>
      <c r="H297" s="79"/>
    </row>
    <row r="298" spans="1:8" ht="15" x14ac:dyDescent="0.2">
      <c r="A298" s="14">
        <v>304001</v>
      </c>
      <c r="B298" s="101" t="s">
        <v>489</v>
      </c>
      <c r="C298" s="5"/>
      <c r="D298" s="102" t="s">
        <v>833</v>
      </c>
      <c r="E298" s="78">
        <v>25.86</v>
      </c>
      <c r="F298" s="140"/>
      <c r="G298" s="79">
        <f t="shared" si="8"/>
        <v>0</v>
      </c>
      <c r="H298" s="79"/>
    </row>
    <row r="299" spans="1:8" ht="15" x14ac:dyDescent="0.2">
      <c r="A299" s="14">
        <v>304002</v>
      </c>
      <c r="B299" s="101" t="s">
        <v>490</v>
      </c>
      <c r="C299" s="5"/>
      <c r="D299" s="102" t="s">
        <v>833</v>
      </c>
      <c r="E299" s="78">
        <v>32.909999999999997</v>
      </c>
      <c r="F299" s="140"/>
      <c r="G299" s="79">
        <f t="shared" si="8"/>
        <v>0</v>
      </c>
      <c r="H299" s="79"/>
    </row>
    <row r="300" spans="1:8" ht="15" x14ac:dyDescent="0.2">
      <c r="A300" s="14">
        <v>304003</v>
      </c>
      <c r="B300" s="101" t="s">
        <v>491</v>
      </c>
      <c r="C300" s="5"/>
      <c r="D300" s="102" t="s">
        <v>833</v>
      </c>
      <c r="E300" s="78">
        <v>38.79</v>
      </c>
      <c r="F300" s="140"/>
      <c r="G300" s="79">
        <f t="shared" si="8"/>
        <v>0</v>
      </c>
      <c r="H300" s="79"/>
    </row>
    <row r="301" spans="1:8" ht="15" x14ac:dyDescent="0.2">
      <c r="A301" s="14">
        <v>304004</v>
      </c>
      <c r="B301" s="101" t="s">
        <v>492</v>
      </c>
      <c r="C301" s="5"/>
      <c r="D301" s="102" t="s">
        <v>833</v>
      </c>
      <c r="E301" s="78">
        <v>49.37</v>
      </c>
      <c r="F301" s="140"/>
      <c r="G301" s="79">
        <f t="shared" si="8"/>
        <v>0</v>
      </c>
      <c r="H301" s="79"/>
    </row>
    <row r="302" spans="1:8" ht="15" x14ac:dyDescent="0.2">
      <c r="A302" s="14">
        <v>304005</v>
      </c>
      <c r="B302" s="101" t="s">
        <v>493</v>
      </c>
      <c r="C302" s="5"/>
      <c r="D302" s="102" t="s">
        <v>833</v>
      </c>
      <c r="E302" s="78">
        <v>52.9</v>
      </c>
      <c r="F302" s="140"/>
      <c r="G302" s="79">
        <f t="shared" si="8"/>
        <v>0</v>
      </c>
      <c r="H302" s="79"/>
    </row>
    <row r="303" spans="1:8" ht="15" x14ac:dyDescent="0.2">
      <c r="A303" s="14">
        <v>304006</v>
      </c>
      <c r="B303" s="101" t="s">
        <v>494</v>
      </c>
      <c r="C303" s="5"/>
      <c r="D303" s="102" t="s">
        <v>833</v>
      </c>
      <c r="E303" s="78">
        <v>88.16</v>
      </c>
      <c r="F303" s="140"/>
      <c r="G303" s="79">
        <f t="shared" si="8"/>
        <v>0</v>
      </c>
      <c r="H303" s="79"/>
    </row>
    <row r="304" spans="1:8" ht="15" x14ac:dyDescent="0.2">
      <c r="A304" s="14"/>
      <c r="B304" s="5"/>
      <c r="C304" s="5"/>
      <c r="D304" s="111"/>
      <c r="E304" s="89"/>
      <c r="F304" s="142"/>
      <c r="G304" s="77">
        <v>0</v>
      </c>
      <c r="H304" s="79"/>
    </row>
    <row r="305" spans="1:8" ht="15" x14ac:dyDescent="0.2">
      <c r="A305" s="14">
        <v>304100</v>
      </c>
      <c r="B305" s="101" t="s">
        <v>495</v>
      </c>
      <c r="C305" s="5"/>
      <c r="D305" s="102" t="s">
        <v>833</v>
      </c>
      <c r="E305" s="78">
        <v>62.3</v>
      </c>
      <c r="F305" s="140"/>
      <c r="G305" s="79">
        <f t="shared" si="8"/>
        <v>0</v>
      </c>
      <c r="H305" s="79"/>
    </row>
    <row r="306" spans="1:8" ht="15" x14ac:dyDescent="0.2">
      <c r="A306" s="14">
        <v>304101</v>
      </c>
      <c r="B306" s="101" t="s">
        <v>496</v>
      </c>
      <c r="C306" s="5"/>
      <c r="D306" s="102" t="s">
        <v>833</v>
      </c>
      <c r="E306" s="78">
        <v>74.06</v>
      </c>
      <c r="F306" s="140"/>
      <c r="G306" s="79">
        <f t="shared" si="8"/>
        <v>0</v>
      </c>
      <c r="H306" s="79"/>
    </row>
    <row r="307" spans="1:8" ht="15" x14ac:dyDescent="0.2">
      <c r="A307" s="14">
        <v>304102</v>
      </c>
      <c r="B307" s="101" t="s">
        <v>497</v>
      </c>
      <c r="C307" s="5"/>
      <c r="D307" s="102" t="s">
        <v>833</v>
      </c>
      <c r="E307" s="78">
        <v>88.16</v>
      </c>
      <c r="F307" s="140"/>
      <c r="G307" s="79">
        <f t="shared" si="8"/>
        <v>0</v>
      </c>
      <c r="H307" s="79"/>
    </row>
    <row r="308" spans="1:8" ht="15" x14ac:dyDescent="0.2">
      <c r="A308" s="14">
        <v>304103</v>
      </c>
      <c r="B308" s="101" t="s">
        <v>498</v>
      </c>
      <c r="C308" s="5"/>
      <c r="D308" s="102" t="s">
        <v>833</v>
      </c>
      <c r="E308" s="78">
        <v>146.94</v>
      </c>
      <c r="F308" s="140"/>
      <c r="G308" s="79">
        <f t="shared" si="8"/>
        <v>0</v>
      </c>
      <c r="H308" s="79"/>
    </row>
    <row r="309" spans="1:8" ht="15" x14ac:dyDescent="0.2">
      <c r="A309" s="14">
        <v>304104</v>
      </c>
      <c r="B309" s="101" t="s">
        <v>499</v>
      </c>
      <c r="C309" s="5"/>
      <c r="D309" s="102" t="s">
        <v>833</v>
      </c>
      <c r="E309" s="78">
        <v>175.15</v>
      </c>
      <c r="F309" s="140"/>
      <c r="G309" s="79">
        <f t="shared" si="8"/>
        <v>0</v>
      </c>
      <c r="H309" s="79"/>
    </row>
    <row r="310" spans="1:8" ht="15" x14ac:dyDescent="0.2">
      <c r="A310" s="14"/>
      <c r="B310" s="5"/>
      <c r="C310" s="5"/>
      <c r="D310" s="111"/>
      <c r="E310" s="89"/>
      <c r="F310" s="142"/>
      <c r="G310" s="77">
        <v>0</v>
      </c>
      <c r="H310" s="79"/>
    </row>
    <row r="311" spans="1:8" ht="15" x14ac:dyDescent="0.2">
      <c r="A311" s="14">
        <v>304200</v>
      </c>
      <c r="B311" s="101" t="s">
        <v>500</v>
      </c>
      <c r="C311" s="5"/>
      <c r="D311" s="102" t="s">
        <v>833</v>
      </c>
      <c r="E311" s="78">
        <v>141.06</v>
      </c>
      <c r="F311" s="140"/>
      <c r="G311" s="79">
        <f t="shared" si="8"/>
        <v>0</v>
      </c>
      <c r="H311" s="79"/>
    </row>
    <row r="312" spans="1:8" ht="15" x14ac:dyDescent="0.2">
      <c r="A312" s="14">
        <v>304201</v>
      </c>
      <c r="B312" s="101" t="s">
        <v>501</v>
      </c>
      <c r="C312" s="5"/>
      <c r="D312" s="102" t="s">
        <v>833</v>
      </c>
      <c r="E312" s="78">
        <v>197.49</v>
      </c>
      <c r="F312" s="140"/>
      <c r="G312" s="79">
        <f t="shared" si="8"/>
        <v>0</v>
      </c>
      <c r="H312" s="79"/>
    </row>
    <row r="313" spans="1:8" ht="15" x14ac:dyDescent="0.2">
      <c r="A313" s="14">
        <v>304202</v>
      </c>
      <c r="B313" s="101" t="s">
        <v>502</v>
      </c>
      <c r="C313" s="5"/>
      <c r="D313" s="102" t="s">
        <v>833</v>
      </c>
      <c r="E313" s="78">
        <v>215.12</v>
      </c>
      <c r="F313" s="140"/>
      <c r="G313" s="79">
        <f t="shared" si="8"/>
        <v>0</v>
      </c>
      <c r="H313" s="79"/>
    </row>
    <row r="314" spans="1:8" ht="15" x14ac:dyDescent="0.2">
      <c r="A314" s="14"/>
      <c r="B314" s="101"/>
      <c r="C314" s="5"/>
      <c r="D314" s="102"/>
      <c r="E314" s="78"/>
      <c r="F314" s="142"/>
      <c r="G314" s="77">
        <v>0</v>
      </c>
      <c r="H314" s="79"/>
    </row>
    <row r="315" spans="1:8" ht="15" x14ac:dyDescent="0.2">
      <c r="A315" s="14">
        <v>304300</v>
      </c>
      <c r="B315" s="101" t="s">
        <v>503</v>
      </c>
      <c r="C315" s="5"/>
      <c r="D315" s="102" t="s">
        <v>833</v>
      </c>
      <c r="E315" s="78">
        <v>302.11</v>
      </c>
      <c r="F315" s="140"/>
      <c r="G315" s="79">
        <f t="shared" si="8"/>
        <v>0</v>
      </c>
      <c r="H315" s="79"/>
    </row>
    <row r="316" spans="1:8" ht="15" x14ac:dyDescent="0.2">
      <c r="A316" s="14">
        <v>304301</v>
      </c>
      <c r="B316" s="101" t="s">
        <v>504</v>
      </c>
      <c r="C316" s="5"/>
      <c r="D316" s="102" t="s">
        <v>833</v>
      </c>
      <c r="E316" s="78">
        <v>319.74</v>
      </c>
      <c r="F316" s="140"/>
      <c r="G316" s="79">
        <f t="shared" si="8"/>
        <v>0</v>
      </c>
      <c r="H316" s="79"/>
    </row>
    <row r="317" spans="1:8" ht="15" x14ac:dyDescent="0.2">
      <c r="A317" s="14"/>
      <c r="B317" s="101"/>
      <c r="C317" s="5"/>
      <c r="D317" s="102"/>
      <c r="E317" s="78"/>
      <c r="F317" s="142"/>
      <c r="G317" s="77">
        <v>0</v>
      </c>
      <c r="H317" s="79"/>
    </row>
    <row r="318" spans="1:8" ht="15" x14ac:dyDescent="0.2">
      <c r="A318" s="14">
        <v>304500</v>
      </c>
      <c r="B318" s="101" t="s">
        <v>505</v>
      </c>
      <c r="C318" s="5"/>
      <c r="D318" s="102" t="s">
        <v>833</v>
      </c>
      <c r="E318" s="78">
        <v>336.2</v>
      </c>
      <c r="F318" s="140"/>
      <c r="G318" s="79">
        <f t="shared" si="8"/>
        <v>0</v>
      </c>
      <c r="H318" s="79"/>
    </row>
    <row r="319" spans="1:8" ht="15" x14ac:dyDescent="0.2">
      <c r="A319" s="14"/>
      <c r="B319" s="101"/>
      <c r="C319" s="5"/>
      <c r="D319" s="102"/>
      <c r="E319" s="78"/>
      <c r="F319" s="142"/>
      <c r="G319" s="77">
        <v>0</v>
      </c>
      <c r="H319" s="79"/>
    </row>
    <row r="320" spans="1:8" ht="15" x14ac:dyDescent="0.2">
      <c r="A320" s="14">
        <v>305000</v>
      </c>
      <c r="B320" s="101" t="s">
        <v>506</v>
      </c>
      <c r="C320" s="5"/>
      <c r="D320" s="102" t="s">
        <v>833</v>
      </c>
      <c r="E320" s="78">
        <v>27.04</v>
      </c>
      <c r="F320" s="140"/>
      <c r="G320" s="79">
        <f t="shared" si="8"/>
        <v>0</v>
      </c>
      <c r="H320" s="79"/>
    </row>
    <row r="321" spans="1:8" ht="15" x14ac:dyDescent="0.2">
      <c r="A321" s="14">
        <v>305001</v>
      </c>
      <c r="B321" s="101" t="s">
        <v>507</v>
      </c>
      <c r="C321" s="5"/>
      <c r="D321" s="102" t="s">
        <v>833</v>
      </c>
      <c r="E321" s="78">
        <v>35.270000000000003</v>
      </c>
      <c r="F321" s="140"/>
      <c r="G321" s="79">
        <f t="shared" si="8"/>
        <v>0</v>
      </c>
      <c r="H321" s="79"/>
    </row>
    <row r="322" spans="1:8" ht="15" x14ac:dyDescent="0.2">
      <c r="A322" s="14">
        <v>305002</v>
      </c>
      <c r="B322" s="101" t="s">
        <v>508</v>
      </c>
      <c r="C322" s="5"/>
      <c r="D322" s="102" t="s">
        <v>833</v>
      </c>
      <c r="E322" s="78">
        <v>43.49</v>
      </c>
      <c r="F322" s="140"/>
      <c r="G322" s="79">
        <f t="shared" si="8"/>
        <v>0</v>
      </c>
      <c r="H322" s="79"/>
    </row>
    <row r="323" spans="1:8" ht="15" x14ac:dyDescent="0.2">
      <c r="A323" s="14">
        <v>305003</v>
      </c>
      <c r="B323" s="101" t="s">
        <v>509</v>
      </c>
      <c r="C323" s="5"/>
      <c r="D323" s="102" t="s">
        <v>833</v>
      </c>
      <c r="E323" s="78">
        <v>49.37</v>
      </c>
      <c r="F323" s="140"/>
      <c r="G323" s="79">
        <f t="shared" si="8"/>
        <v>0</v>
      </c>
      <c r="H323" s="79"/>
    </row>
    <row r="324" spans="1:8" ht="15" x14ac:dyDescent="0.2">
      <c r="A324" s="14">
        <v>305004</v>
      </c>
      <c r="B324" s="101" t="s">
        <v>510</v>
      </c>
      <c r="C324" s="5"/>
      <c r="D324" s="102" t="s">
        <v>833</v>
      </c>
      <c r="E324" s="78">
        <v>58.78</v>
      </c>
      <c r="F324" s="140"/>
      <c r="G324" s="79">
        <f t="shared" si="8"/>
        <v>0</v>
      </c>
      <c r="H324" s="79"/>
    </row>
    <row r="325" spans="1:8" ht="15" x14ac:dyDescent="0.2">
      <c r="A325" s="14">
        <v>305005</v>
      </c>
      <c r="B325" s="101" t="s">
        <v>511</v>
      </c>
      <c r="C325" s="5"/>
      <c r="D325" s="102" t="s">
        <v>833</v>
      </c>
      <c r="E325" s="78">
        <v>64.650000000000006</v>
      </c>
      <c r="F325" s="140"/>
      <c r="G325" s="79">
        <f t="shared" si="8"/>
        <v>0</v>
      </c>
      <c r="H325" s="79"/>
    </row>
    <row r="326" spans="1:8" ht="15" x14ac:dyDescent="0.2">
      <c r="A326" s="14"/>
      <c r="B326" s="101"/>
      <c r="C326" s="5"/>
      <c r="D326" s="102"/>
      <c r="E326" s="78"/>
      <c r="F326" s="142"/>
      <c r="G326" s="77">
        <v>0</v>
      </c>
      <c r="H326" s="79"/>
    </row>
    <row r="327" spans="1:8" ht="15" x14ac:dyDescent="0.2">
      <c r="A327" s="14">
        <v>305100</v>
      </c>
      <c r="B327" s="101" t="s">
        <v>512</v>
      </c>
      <c r="C327" s="5"/>
      <c r="D327" s="102" t="s">
        <v>833</v>
      </c>
      <c r="E327" s="78">
        <v>54.07</v>
      </c>
      <c r="F327" s="140"/>
      <c r="G327" s="79">
        <f t="shared" si="8"/>
        <v>0</v>
      </c>
      <c r="H327" s="79"/>
    </row>
    <row r="328" spans="1:8" ht="15" x14ac:dyDescent="0.2">
      <c r="A328" s="14">
        <v>305101</v>
      </c>
      <c r="B328" s="101" t="s">
        <v>513</v>
      </c>
      <c r="C328" s="5"/>
      <c r="D328" s="102" t="s">
        <v>833</v>
      </c>
      <c r="E328" s="78">
        <v>58.78</v>
      </c>
      <c r="F328" s="140"/>
      <c r="G328" s="79">
        <f t="shared" si="8"/>
        <v>0</v>
      </c>
      <c r="H328" s="79"/>
    </row>
    <row r="329" spans="1:8" ht="15" x14ac:dyDescent="0.2">
      <c r="A329" s="14">
        <v>305102</v>
      </c>
      <c r="B329" s="101" t="s">
        <v>514</v>
      </c>
      <c r="C329" s="5"/>
      <c r="D329" s="102" t="s">
        <v>833</v>
      </c>
      <c r="E329" s="78">
        <v>68.180000000000007</v>
      </c>
      <c r="F329" s="140"/>
      <c r="G329" s="79">
        <f t="shared" si="8"/>
        <v>0</v>
      </c>
      <c r="H329" s="79"/>
    </row>
    <row r="330" spans="1:8" ht="15" x14ac:dyDescent="0.2">
      <c r="A330" s="14">
        <v>305103</v>
      </c>
      <c r="B330" s="101" t="s">
        <v>515</v>
      </c>
      <c r="C330" s="5"/>
      <c r="D330" s="102" t="s">
        <v>833</v>
      </c>
      <c r="E330" s="78">
        <v>74.06</v>
      </c>
      <c r="F330" s="140"/>
      <c r="G330" s="79">
        <f t="shared" si="8"/>
        <v>0</v>
      </c>
      <c r="H330" s="79"/>
    </row>
    <row r="331" spans="1:8" ht="15" x14ac:dyDescent="0.2">
      <c r="A331" s="14">
        <v>305104</v>
      </c>
      <c r="B331" s="101" t="s">
        <v>516</v>
      </c>
      <c r="C331" s="5"/>
      <c r="D331" s="102" t="s">
        <v>833</v>
      </c>
      <c r="E331" s="78">
        <v>77.58</v>
      </c>
      <c r="F331" s="140"/>
      <c r="G331" s="79">
        <f t="shared" si="8"/>
        <v>0</v>
      </c>
      <c r="H331" s="79"/>
    </row>
    <row r="332" spans="1:8" ht="15" x14ac:dyDescent="0.2">
      <c r="A332" s="14">
        <v>305105</v>
      </c>
      <c r="B332" s="101" t="s">
        <v>517</v>
      </c>
      <c r="C332" s="5"/>
      <c r="D332" s="102" t="s">
        <v>833</v>
      </c>
      <c r="E332" s="78">
        <v>88.16</v>
      </c>
      <c r="F332" s="140"/>
      <c r="G332" s="79">
        <f t="shared" si="8"/>
        <v>0</v>
      </c>
      <c r="H332" s="79"/>
    </row>
    <row r="333" spans="1:8" ht="15" x14ac:dyDescent="0.2">
      <c r="A333" s="14">
        <v>305106</v>
      </c>
      <c r="B333" s="101" t="s">
        <v>518</v>
      </c>
      <c r="C333" s="5"/>
      <c r="D333" s="102" t="s">
        <v>833</v>
      </c>
      <c r="E333" s="78">
        <v>106.97</v>
      </c>
      <c r="F333" s="140"/>
      <c r="G333" s="79">
        <f t="shared" si="8"/>
        <v>0</v>
      </c>
      <c r="H333" s="79"/>
    </row>
    <row r="334" spans="1:8" ht="15" x14ac:dyDescent="0.2">
      <c r="A334" s="14"/>
      <c r="B334" s="101"/>
      <c r="C334" s="5"/>
      <c r="D334" s="102"/>
      <c r="E334" s="78"/>
      <c r="F334" s="142"/>
      <c r="G334" s="77">
        <v>0</v>
      </c>
      <c r="H334" s="79"/>
    </row>
    <row r="335" spans="1:8" ht="15" x14ac:dyDescent="0.2">
      <c r="A335" s="14">
        <v>305200</v>
      </c>
      <c r="B335" s="101" t="s">
        <v>519</v>
      </c>
      <c r="C335" s="5"/>
      <c r="D335" s="102" t="s">
        <v>833</v>
      </c>
      <c r="E335" s="78">
        <v>123.43</v>
      </c>
      <c r="F335" s="140"/>
      <c r="G335" s="79">
        <f t="shared" si="8"/>
        <v>0</v>
      </c>
      <c r="H335" s="79"/>
    </row>
    <row r="336" spans="1:8" ht="15" x14ac:dyDescent="0.2">
      <c r="A336" s="14">
        <v>305201</v>
      </c>
      <c r="B336" s="101" t="s">
        <v>520</v>
      </c>
      <c r="C336" s="5"/>
      <c r="D336" s="102" t="s">
        <v>833</v>
      </c>
      <c r="E336" s="78">
        <v>175.15</v>
      </c>
      <c r="F336" s="140"/>
      <c r="G336" s="79">
        <f t="shared" si="8"/>
        <v>0</v>
      </c>
      <c r="H336" s="79"/>
    </row>
    <row r="337" spans="1:8" ht="15" x14ac:dyDescent="0.2">
      <c r="A337" s="14">
        <v>305202</v>
      </c>
      <c r="B337" s="101" t="s">
        <v>521</v>
      </c>
      <c r="C337" s="5"/>
      <c r="D337" s="102" t="s">
        <v>833</v>
      </c>
      <c r="E337" s="78">
        <v>210.42</v>
      </c>
      <c r="F337" s="140"/>
      <c r="G337" s="79">
        <f t="shared" si="8"/>
        <v>0</v>
      </c>
      <c r="H337" s="79"/>
    </row>
    <row r="338" spans="1:8" ht="15" x14ac:dyDescent="0.2">
      <c r="A338" s="14"/>
      <c r="B338" s="101"/>
      <c r="C338" s="5"/>
      <c r="D338" s="102"/>
      <c r="E338" s="78"/>
      <c r="F338" s="142"/>
      <c r="G338" s="77">
        <v>0</v>
      </c>
      <c r="H338" s="79"/>
    </row>
    <row r="339" spans="1:8" ht="15" x14ac:dyDescent="0.2">
      <c r="A339" s="14">
        <v>305300</v>
      </c>
      <c r="B339" s="101" t="s">
        <v>522</v>
      </c>
      <c r="C339" s="5"/>
      <c r="D339" s="102" t="s">
        <v>833</v>
      </c>
      <c r="E339" s="78">
        <v>244.51</v>
      </c>
      <c r="F339" s="140"/>
      <c r="G339" s="79">
        <f t="shared" si="8"/>
        <v>0</v>
      </c>
      <c r="H339" s="79"/>
    </row>
    <row r="340" spans="1:8" ht="15" x14ac:dyDescent="0.2">
      <c r="A340" s="14">
        <v>305301</v>
      </c>
      <c r="B340" s="101" t="s">
        <v>523</v>
      </c>
      <c r="C340" s="5"/>
      <c r="D340" s="102" t="s">
        <v>833</v>
      </c>
      <c r="E340" s="78">
        <v>272.72000000000003</v>
      </c>
      <c r="F340" s="140"/>
      <c r="G340" s="79">
        <f t="shared" si="8"/>
        <v>0</v>
      </c>
      <c r="H340" s="79"/>
    </row>
    <row r="341" spans="1:8" ht="15" x14ac:dyDescent="0.2">
      <c r="A341" s="14"/>
      <c r="B341" s="101"/>
      <c r="C341" s="5"/>
      <c r="D341" s="102"/>
      <c r="E341" s="78"/>
      <c r="F341" s="142"/>
      <c r="G341" s="77">
        <v>0</v>
      </c>
      <c r="H341" s="79"/>
    </row>
    <row r="342" spans="1:8" ht="15" x14ac:dyDescent="0.2">
      <c r="A342" s="14">
        <v>305600</v>
      </c>
      <c r="B342" s="101" t="s">
        <v>524</v>
      </c>
      <c r="C342" s="5"/>
      <c r="D342" s="102" t="s">
        <v>833</v>
      </c>
      <c r="E342" s="78">
        <v>312.69</v>
      </c>
      <c r="F342" s="140"/>
      <c r="G342" s="79">
        <f t="shared" si="8"/>
        <v>0</v>
      </c>
      <c r="H342" s="79"/>
    </row>
    <row r="343" spans="1:8" ht="15" x14ac:dyDescent="0.2">
      <c r="A343" s="14"/>
      <c r="B343" s="5"/>
      <c r="C343" s="5"/>
      <c r="D343" s="111"/>
      <c r="E343" s="89"/>
      <c r="F343" s="142"/>
      <c r="G343" s="77">
        <v>0</v>
      </c>
      <c r="H343" s="79"/>
    </row>
    <row r="344" spans="1:8" ht="15" x14ac:dyDescent="0.2">
      <c r="A344" s="14">
        <v>306000</v>
      </c>
      <c r="B344" s="101" t="s">
        <v>525</v>
      </c>
      <c r="C344" s="5"/>
      <c r="D344" s="102" t="s">
        <v>833</v>
      </c>
      <c r="E344" s="78">
        <v>58.78</v>
      </c>
      <c r="F344" s="140"/>
      <c r="G344" s="79">
        <f t="shared" si="8"/>
        <v>0</v>
      </c>
      <c r="H344" s="79"/>
    </row>
    <row r="345" spans="1:8" ht="15" x14ac:dyDescent="0.2">
      <c r="A345" s="14">
        <v>306001</v>
      </c>
      <c r="B345" s="101" t="s">
        <v>526</v>
      </c>
      <c r="C345" s="5"/>
      <c r="D345" s="102" t="s">
        <v>833</v>
      </c>
      <c r="E345" s="78">
        <v>76.41</v>
      </c>
      <c r="F345" s="140"/>
      <c r="G345" s="79">
        <f t="shared" si="8"/>
        <v>0</v>
      </c>
      <c r="H345" s="79"/>
    </row>
    <row r="346" spans="1:8" ht="15" x14ac:dyDescent="0.2">
      <c r="A346" s="14">
        <v>306002</v>
      </c>
      <c r="B346" s="101" t="s">
        <v>527</v>
      </c>
      <c r="C346" s="5"/>
      <c r="D346" s="102" t="s">
        <v>833</v>
      </c>
      <c r="E346" s="78">
        <v>49.94</v>
      </c>
      <c r="F346" s="140"/>
      <c r="G346" s="79">
        <f t="shared" si="8"/>
        <v>0</v>
      </c>
      <c r="H346" s="79"/>
    </row>
    <row r="347" spans="1:8" ht="15" x14ac:dyDescent="0.2">
      <c r="A347" s="14">
        <v>306003</v>
      </c>
      <c r="B347" s="101" t="s">
        <v>528</v>
      </c>
      <c r="C347" s="5"/>
      <c r="D347" s="102" t="s">
        <v>833</v>
      </c>
      <c r="E347" s="78">
        <v>84.64</v>
      </c>
      <c r="F347" s="140"/>
      <c r="G347" s="79">
        <f t="shared" si="8"/>
        <v>0</v>
      </c>
      <c r="H347" s="79"/>
    </row>
    <row r="348" spans="1:8" ht="15" x14ac:dyDescent="0.2">
      <c r="A348" s="14">
        <v>306004</v>
      </c>
      <c r="B348" s="101" t="s">
        <v>529</v>
      </c>
      <c r="C348" s="5"/>
      <c r="D348" s="102" t="s">
        <v>833</v>
      </c>
      <c r="E348" s="78">
        <v>126.96</v>
      </c>
      <c r="F348" s="140"/>
      <c r="G348" s="79">
        <f t="shared" si="8"/>
        <v>0</v>
      </c>
      <c r="H348" s="79"/>
    </row>
    <row r="349" spans="1:8" ht="15" x14ac:dyDescent="0.2">
      <c r="A349" s="14">
        <v>306005</v>
      </c>
      <c r="B349" s="101" t="s">
        <v>530</v>
      </c>
      <c r="C349" s="5"/>
      <c r="D349" s="102" t="s">
        <v>833</v>
      </c>
      <c r="E349" s="78">
        <v>165.75</v>
      </c>
      <c r="F349" s="140"/>
      <c r="G349" s="79">
        <f t="shared" si="8"/>
        <v>0</v>
      </c>
      <c r="H349" s="79"/>
    </row>
    <row r="350" spans="1:8" ht="15" x14ac:dyDescent="0.2">
      <c r="A350" s="14">
        <v>306307</v>
      </c>
      <c r="B350" s="101" t="s">
        <v>932</v>
      </c>
      <c r="C350" s="5"/>
      <c r="D350" s="102" t="s">
        <v>833</v>
      </c>
      <c r="E350" s="78">
        <v>393.8</v>
      </c>
      <c r="F350" s="140"/>
      <c r="G350" s="79">
        <f t="shared" si="8"/>
        <v>0</v>
      </c>
      <c r="H350" s="79"/>
    </row>
    <row r="351" spans="1:8" ht="15" x14ac:dyDescent="0.2">
      <c r="A351" s="72"/>
      <c r="B351" s="5"/>
      <c r="C351" s="5"/>
      <c r="D351" s="111"/>
      <c r="E351" s="91"/>
      <c r="F351" s="142"/>
      <c r="G351" s="77">
        <v>0</v>
      </c>
      <c r="H351" s="79"/>
    </row>
    <row r="352" spans="1:8" ht="15" x14ac:dyDescent="0.2">
      <c r="A352" s="14">
        <v>307000</v>
      </c>
      <c r="B352" s="101" t="s">
        <v>87</v>
      </c>
      <c r="C352" s="5"/>
      <c r="D352" s="102" t="s">
        <v>833</v>
      </c>
      <c r="E352" s="78">
        <v>23.51</v>
      </c>
      <c r="F352" s="140"/>
      <c r="G352" s="79">
        <f t="shared" si="8"/>
        <v>0</v>
      </c>
      <c r="H352" s="79"/>
    </row>
    <row r="353" spans="1:8" ht="15" x14ac:dyDescent="0.2">
      <c r="A353" s="14">
        <v>307001</v>
      </c>
      <c r="B353" s="101" t="s">
        <v>88</v>
      </c>
      <c r="C353" s="5"/>
      <c r="D353" s="102" t="s">
        <v>833</v>
      </c>
      <c r="E353" s="78">
        <v>25.86</v>
      </c>
      <c r="F353" s="140"/>
      <c r="G353" s="79">
        <f t="shared" si="8"/>
        <v>0</v>
      </c>
      <c r="H353" s="79"/>
    </row>
    <row r="354" spans="1:8" ht="15" x14ac:dyDescent="0.2">
      <c r="A354" s="14">
        <v>307002</v>
      </c>
      <c r="B354" s="101" t="s">
        <v>89</v>
      </c>
      <c r="C354" s="5"/>
      <c r="D354" s="102" t="s">
        <v>833</v>
      </c>
      <c r="E354" s="78">
        <v>31.74</v>
      </c>
      <c r="F354" s="140"/>
      <c r="G354" s="79">
        <f t="shared" si="8"/>
        <v>0</v>
      </c>
      <c r="H354" s="79"/>
    </row>
    <row r="355" spans="1:8" ht="15" x14ac:dyDescent="0.2">
      <c r="A355" s="14">
        <v>307003</v>
      </c>
      <c r="B355" s="101" t="s">
        <v>90</v>
      </c>
      <c r="C355" s="5"/>
      <c r="D355" s="102" t="s">
        <v>833</v>
      </c>
      <c r="E355" s="78">
        <v>49.37</v>
      </c>
      <c r="F355" s="140"/>
      <c r="G355" s="79">
        <f t="shared" si="8"/>
        <v>0</v>
      </c>
      <c r="H355" s="79"/>
    </row>
    <row r="356" spans="1:8" ht="15" x14ac:dyDescent="0.2">
      <c r="A356" s="14">
        <v>307004</v>
      </c>
      <c r="B356" s="101" t="s">
        <v>91</v>
      </c>
      <c r="C356" s="5"/>
      <c r="D356" s="102" t="s">
        <v>833</v>
      </c>
      <c r="E356" s="78">
        <v>58.78</v>
      </c>
      <c r="F356" s="140"/>
      <c r="G356" s="79">
        <f t="shared" si="8"/>
        <v>0</v>
      </c>
      <c r="H356" s="79"/>
    </row>
    <row r="357" spans="1:8" ht="15" x14ac:dyDescent="0.2">
      <c r="A357" s="14"/>
      <c r="B357" s="5"/>
      <c r="C357" s="5"/>
      <c r="D357" s="112"/>
      <c r="E357" s="91"/>
      <c r="F357" s="142"/>
      <c r="G357" s="77">
        <v>0</v>
      </c>
      <c r="H357" s="79"/>
    </row>
    <row r="358" spans="1:8" ht="15" x14ac:dyDescent="0.2">
      <c r="A358" s="14">
        <v>307100</v>
      </c>
      <c r="B358" s="101" t="s">
        <v>531</v>
      </c>
      <c r="C358" s="106"/>
      <c r="D358" s="102" t="s">
        <v>833</v>
      </c>
      <c r="E358" s="78">
        <v>29.39</v>
      </c>
      <c r="F358" s="140"/>
      <c r="G358" s="79">
        <f t="shared" si="8"/>
        <v>0</v>
      </c>
      <c r="H358" s="79"/>
    </row>
    <row r="359" spans="1:8" ht="15" x14ac:dyDescent="0.2">
      <c r="A359" s="14">
        <v>307101</v>
      </c>
      <c r="B359" s="101" t="s">
        <v>532</v>
      </c>
      <c r="C359" s="106"/>
      <c r="D359" s="102" t="s">
        <v>833</v>
      </c>
      <c r="E359" s="78">
        <v>31.74</v>
      </c>
      <c r="F359" s="140"/>
      <c r="G359" s="79">
        <f t="shared" si="8"/>
        <v>0</v>
      </c>
      <c r="H359" s="79"/>
    </row>
    <row r="360" spans="1:8" ht="15" x14ac:dyDescent="0.2">
      <c r="A360" s="14">
        <v>307102</v>
      </c>
      <c r="B360" s="101" t="s">
        <v>533</v>
      </c>
      <c r="C360" s="106"/>
      <c r="D360" s="102" t="s">
        <v>833</v>
      </c>
      <c r="E360" s="78">
        <v>37.619999999999997</v>
      </c>
      <c r="F360" s="140"/>
      <c r="G360" s="79">
        <f t="shared" si="8"/>
        <v>0</v>
      </c>
      <c r="H360" s="79"/>
    </row>
    <row r="361" spans="1:8" ht="15" x14ac:dyDescent="0.2">
      <c r="A361" s="14">
        <v>307103</v>
      </c>
      <c r="B361" s="101" t="s">
        <v>534</v>
      </c>
      <c r="C361" s="106"/>
      <c r="D361" s="102" t="s">
        <v>833</v>
      </c>
      <c r="E361" s="78">
        <v>54.07</v>
      </c>
      <c r="F361" s="140"/>
      <c r="G361" s="79">
        <f t="shared" si="8"/>
        <v>0</v>
      </c>
      <c r="H361" s="79"/>
    </row>
    <row r="362" spans="1:8" ht="15" x14ac:dyDescent="0.2">
      <c r="A362" s="14">
        <v>307104</v>
      </c>
      <c r="B362" s="101" t="s">
        <v>549</v>
      </c>
      <c r="C362" s="106"/>
      <c r="D362" s="102" t="s">
        <v>833</v>
      </c>
      <c r="E362" s="78">
        <v>64.650000000000006</v>
      </c>
      <c r="F362" s="140"/>
      <c r="G362" s="79">
        <f t="shared" si="8"/>
        <v>0</v>
      </c>
      <c r="H362" s="79"/>
    </row>
    <row r="363" spans="1:8" ht="15" x14ac:dyDescent="0.2">
      <c r="A363" s="105"/>
      <c r="B363" s="105"/>
      <c r="C363" s="106"/>
      <c r="D363" s="106"/>
      <c r="E363" s="113"/>
      <c r="F363" s="142"/>
      <c r="G363" s="77">
        <v>0</v>
      </c>
      <c r="H363" s="79"/>
    </row>
    <row r="364" spans="1:8" ht="15" x14ac:dyDescent="0.2">
      <c r="A364" s="14">
        <v>308000</v>
      </c>
      <c r="B364" s="5" t="s">
        <v>92</v>
      </c>
      <c r="C364" s="12"/>
      <c r="D364" s="111" t="s">
        <v>833</v>
      </c>
      <c r="E364" s="78">
        <v>101.09</v>
      </c>
      <c r="F364" s="140"/>
      <c r="G364" s="79">
        <f t="shared" si="8"/>
        <v>0</v>
      </c>
      <c r="H364" s="79"/>
    </row>
    <row r="365" spans="1:8" ht="15" x14ac:dyDescent="0.2">
      <c r="A365" s="14">
        <v>308001</v>
      </c>
      <c r="B365" s="5" t="s">
        <v>93</v>
      </c>
      <c r="C365" s="12"/>
      <c r="D365" s="111" t="s">
        <v>833</v>
      </c>
      <c r="E365" s="78">
        <v>123.43</v>
      </c>
      <c r="F365" s="140"/>
      <c r="G365" s="79">
        <f t="shared" si="8"/>
        <v>0</v>
      </c>
      <c r="H365" s="79"/>
    </row>
    <row r="366" spans="1:8" ht="15" x14ac:dyDescent="0.2">
      <c r="A366" s="14">
        <v>308002</v>
      </c>
      <c r="B366" s="5" t="s">
        <v>94</v>
      </c>
      <c r="C366" s="12"/>
      <c r="D366" s="111" t="s">
        <v>833</v>
      </c>
      <c r="E366" s="78">
        <v>141.06</v>
      </c>
      <c r="F366" s="140"/>
      <c r="G366" s="79">
        <f t="shared" si="8"/>
        <v>0</v>
      </c>
      <c r="H366" s="79"/>
    </row>
    <row r="367" spans="1:8" ht="15" x14ac:dyDescent="0.2">
      <c r="A367" s="14">
        <v>308003</v>
      </c>
      <c r="B367" s="5" t="s">
        <v>95</v>
      </c>
      <c r="C367" s="12"/>
      <c r="D367" s="111" t="s">
        <v>833</v>
      </c>
      <c r="E367" s="78">
        <v>159.87</v>
      </c>
      <c r="F367" s="140"/>
      <c r="G367" s="79">
        <f t="shared" si="8"/>
        <v>0</v>
      </c>
      <c r="H367" s="79"/>
    </row>
    <row r="368" spans="1:8" ht="15" x14ac:dyDescent="0.2">
      <c r="A368" s="14">
        <v>308004</v>
      </c>
      <c r="B368" s="5" t="s">
        <v>96</v>
      </c>
      <c r="C368" s="12"/>
      <c r="D368" s="111" t="s">
        <v>833</v>
      </c>
      <c r="E368" s="78">
        <v>192.79</v>
      </c>
      <c r="F368" s="140"/>
      <c r="G368" s="79">
        <f t="shared" si="8"/>
        <v>0</v>
      </c>
      <c r="H368" s="79"/>
    </row>
    <row r="369" spans="1:8" ht="15" x14ac:dyDescent="0.2">
      <c r="A369" s="14">
        <v>308005</v>
      </c>
      <c r="B369" s="5" t="s">
        <v>97</v>
      </c>
      <c r="C369" s="12"/>
      <c r="D369" s="111" t="s">
        <v>833</v>
      </c>
      <c r="E369" s="78">
        <v>230.4</v>
      </c>
      <c r="F369" s="140"/>
      <c r="G369" s="79">
        <f t="shared" si="8"/>
        <v>0</v>
      </c>
      <c r="H369" s="79"/>
    </row>
    <row r="370" spans="1:8" ht="15" x14ac:dyDescent="0.2">
      <c r="A370" s="14">
        <v>308006</v>
      </c>
      <c r="B370" s="5" t="s">
        <v>98</v>
      </c>
      <c r="C370" s="12"/>
      <c r="D370" s="111" t="s">
        <v>833</v>
      </c>
      <c r="E370" s="78">
        <v>238.63</v>
      </c>
      <c r="F370" s="140"/>
      <c r="G370" s="79">
        <f t="shared" si="8"/>
        <v>0</v>
      </c>
      <c r="H370" s="79"/>
    </row>
    <row r="371" spans="1:8" ht="15" x14ac:dyDescent="0.2">
      <c r="A371" s="14">
        <v>308007</v>
      </c>
      <c r="B371" s="5" t="s">
        <v>99</v>
      </c>
      <c r="C371" s="12"/>
      <c r="D371" s="111" t="s">
        <v>833</v>
      </c>
      <c r="E371" s="78">
        <v>255.09</v>
      </c>
      <c r="F371" s="140"/>
      <c r="G371" s="79">
        <f t="shared" si="8"/>
        <v>0</v>
      </c>
      <c r="H371" s="79"/>
    </row>
    <row r="372" spans="1:8" ht="15" x14ac:dyDescent="0.2">
      <c r="A372" s="14">
        <v>308008</v>
      </c>
      <c r="B372" s="5" t="s">
        <v>100</v>
      </c>
      <c r="C372" s="12"/>
      <c r="D372" s="111" t="s">
        <v>833</v>
      </c>
      <c r="E372" s="78">
        <v>296.23</v>
      </c>
      <c r="F372" s="140"/>
      <c r="G372" s="79">
        <f t="shared" si="8"/>
        <v>0</v>
      </c>
      <c r="H372" s="79"/>
    </row>
    <row r="373" spans="1:8" ht="15" x14ac:dyDescent="0.2">
      <c r="A373" s="14">
        <v>308009</v>
      </c>
      <c r="B373" s="5" t="s">
        <v>101</v>
      </c>
      <c r="C373" s="12"/>
      <c r="D373" s="111" t="s">
        <v>833</v>
      </c>
      <c r="E373" s="78">
        <v>357.36</v>
      </c>
      <c r="F373" s="140"/>
      <c r="G373" s="79">
        <f t="shared" ref="G373:G440" si="9">(E373*F373)</f>
        <v>0</v>
      </c>
      <c r="H373" s="79"/>
    </row>
    <row r="374" spans="1:8" ht="15" x14ac:dyDescent="0.2">
      <c r="A374" s="14">
        <v>308010</v>
      </c>
      <c r="B374" s="5" t="s">
        <v>102</v>
      </c>
      <c r="C374" s="12"/>
      <c r="D374" s="111" t="s">
        <v>833</v>
      </c>
      <c r="E374" s="78">
        <v>437.29</v>
      </c>
      <c r="F374" s="140"/>
      <c r="G374" s="79">
        <f t="shared" si="9"/>
        <v>0</v>
      </c>
      <c r="H374" s="79"/>
    </row>
    <row r="375" spans="1:8" ht="15" x14ac:dyDescent="0.2">
      <c r="A375" s="14">
        <v>308011</v>
      </c>
      <c r="B375" s="5" t="s">
        <v>103</v>
      </c>
      <c r="C375" s="12"/>
      <c r="D375" s="111" t="s">
        <v>833</v>
      </c>
      <c r="E375" s="78">
        <v>460.8</v>
      </c>
      <c r="F375" s="140"/>
      <c r="G375" s="79">
        <f t="shared" si="9"/>
        <v>0</v>
      </c>
      <c r="H375" s="79"/>
    </row>
    <row r="376" spans="1:8" ht="15" x14ac:dyDescent="0.2">
      <c r="A376" s="14">
        <v>308012</v>
      </c>
      <c r="B376" s="5" t="s">
        <v>104</v>
      </c>
      <c r="C376" s="12"/>
      <c r="D376" s="111" t="s">
        <v>833</v>
      </c>
      <c r="E376" s="78">
        <v>606.57000000000005</v>
      </c>
      <c r="F376" s="140"/>
      <c r="G376" s="79">
        <f t="shared" si="9"/>
        <v>0</v>
      </c>
      <c r="H376" s="79"/>
    </row>
    <row r="377" spans="1:8" ht="15" x14ac:dyDescent="0.2">
      <c r="A377" s="14">
        <v>308013</v>
      </c>
      <c r="B377" s="5" t="s">
        <v>105</v>
      </c>
      <c r="C377" s="12"/>
      <c r="D377" s="111" t="s">
        <v>833</v>
      </c>
      <c r="E377" s="78">
        <v>692.38</v>
      </c>
      <c r="F377" s="140"/>
      <c r="G377" s="79">
        <f t="shared" si="9"/>
        <v>0</v>
      </c>
      <c r="H377" s="79"/>
    </row>
    <row r="378" spans="1:8" ht="15" x14ac:dyDescent="0.2">
      <c r="A378" s="14">
        <v>308014</v>
      </c>
      <c r="B378" s="5" t="s">
        <v>106</v>
      </c>
      <c r="C378" s="12"/>
      <c r="D378" s="111" t="s">
        <v>833</v>
      </c>
      <c r="E378" s="78">
        <v>794.65</v>
      </c>
      <c r="F378" s="140"/>
      <c r="G378" s="79">
        <f t="shared" si="9"/>
        <v>0</v>
      </c>
      <c r="H378" s="79"/>
    </row>
    <row r="379" spans="1:8" ht="15" x14ac:dyDescent="0.2">
      <c r="A379" s="14">
        <v>308015</v>
      </c>
      <c r="B379" s="5" t="s">
        <v>107</v>
      </c>
      <c r="C379" s="12"/>
      <c r="D379" s="111" t="s">
        <v>833</v>
      </c>
      <c r="E379" s="78">
        <v>979.21</v>
      </c>
      <c r="F379" s="140"/>
      <c r="G379" s="79">
        <f t="shared" si="9"/>
        <v>0</v>
      </c>
      <c r="H379" s="79"/>
    </row>
    <row r="380" spans="1:8" ht="15" x14ac:dyDescent="0.2">
      <c r="A380" s="14">
        <v>308016</v>
      </c>
      <c r="B380" s="5" t="s">
        <v>108</v>
      </c>
      <c r="C380" s="12"/>
      <c r="D380" s="111" t="s">
        <v>833</v>
      </c>
      <c r="E380" s="78">
        <v>1094.4100000000001</v>
      </c>
      <c r="F380" s="140"/>
      <c r="G380" s="79">
        <f t="shared" si="9"/>
        <v>0</v>
      </c>
      <c r="H380" s="79"/>
    </row>
    <row r="381" spans="1:8" ht="15" x14ac:dyDescent="0.2">
      <c r="A381" s="14">
        <v>308017</v>
      </c>
      <c r="B381" s="5" t="s">
        <v>109</v>
      </c>
      <c r="C381" s="12"/>
      <c r="D381" s="111" t="s">
        <v>833</v>
      </c>
      <c r="E381" s="78">
        <v>2196.6799999999998</v>
      </c>
      <c r="F381" s="140"/>
      <c r="G381" s="79">
        <f t="shared" si="9"/>
        <v>0</v>
      </c>
      <c r="H381" s="79"/>
    </row>
    <row r="382" spans="1:8" ht="15" x14ac:dyDescent="0.2">
      <c r="A382" s="14">
        <v>308018</v>
      </c>
      <c r="B382" s="5" t="s">
        <v>110</v>
      </c>
      <c r="C382" s="12"/>
      <c r="D382" s="111" t="s">
        <v>833</v>
      </c>
      <c r="E382" s="78">
        <v>1313.05</v>
      </c>
      <c r="F382" s="140"/>
      <c r="G382" s="79">
        <f t="shared" si="9"/>
        <v>0</v>
      </c>
      <c r="H382" s="79"/>
    </row>
    <row r="383" spans="1:8" ht="15" x14ac:dyDescent="0.2">
      <c r="A383" s="14"/>
      <c r="B383" s="5"/>
      <c r="C383" s="12"/>
      <c r="D383" s="111"/>
      <c r="E383" s="78"/>
      <c r="F383" s="142"/>
      <c r="G383" s="77">
        <v>0</v>
      </c>
      <c r="H383" s="79"/>
    </row>
    <row r="384" spans="1:8" ht="15" x14ac:dyDescent="0.2">
      <c r="A384" s="14">
        <v>308100</v>
      </c>
      <c r="B384" s="5" t="s">
        <v>111</v>
      </c>
      <c r="C384" s="12"/>
      <c r="D384" s="111" t="s">
        <v>833</v>
      </c>
      <c r="E384" s="78">
        <v>111.67</v>
      </c>
      <c r="F384" s="140"/>
      <c r="G384" s="79">
        <f t="shared" si="9"/>
        <v>0</v>
      </c>
      <c r="H384" s="79"/>
    </row>
    <row r="385" spans="1:8" ht="15" x14ac:dyDescent="0.2">
      <c r="A385" s="14">
        <v>308101</v>
      </c>
      <c r="B385" s="5" t="s">
        <v>112</v>
      </c>
      <c r="C385" s="12"/>
      <c r="D385" s="111" t="s">
        <v>833</v>
      </c>
      <c r="E385" s="78">
        <v>130.47999999999999</v>
      </c>
      <c r="F385" s="140"/>
      <c r="G385" s="79">
        <f t="shared" si="9"/>
        <v>0</v>
      </c>
      <c r="H385" s="79"/>
    </row>
    <row r="386" spans="1:8" ht="15" x14ac:dyDescent="0.2">
      <c r="A386" s="14">
        <v>308102</v>
      </c>
      <c r="B386" s="5" t="s">
        <v>113</v>
      </c>
      <c r="C386" s="12"/>
      <c r="D386" s="111" t="s">
        <v>833</v>
      </c>
      <c r="E386" s="78">
        <v>150.47</v>
      </c>
      <c r="F386" s="140"/>
      <c r="G386" s="79">
        <f t="shared" si="9"/>
        <v>0</v>
      </c>
      <c r="H386" s="79"/>
    </row>
    <row r="387" spans="1:8" ht="15" x14ac:dyDescent="0.2">
      <c r="A387" s="14">
        <v>308103</v>
      </c>
      <c r="B387" s="5" t="s">
        <v>114</v>
      </c>
      <c r="C387" s="12"/>
      <c r="D387" s="111" t="s">
        <v>833</v>
      </c>
      <c r="E387" s="78">
        <v>169.27</v>
      </c>
      <c r="F387" s="140"/>
      <c r="G387" s="79">
        <f t="shared" si="9"/>
        <v>0</v>
      </c>
      <c r="H387" s="79"/>
    </row>
    <row r="388" spans="1:8" ht="15" x14ac:dyDescent="0.2">
      <c r="A388" s="14">
        <v>308104</v>
      </c>
      <c r="B388" s="5" t="s">
        <v>115</v>
      </c>
      <c r="C388" s="12"/>
      <c r="D388" s="111" t="s">
        <v>833</v>
      </c>
      <c r="E388" s="78">
        <v>204.54</v>
      </c>
      <c r="F388" s="140"/>
      <c r="G388" s="79">
        <f t="shared" si="9"/>
        <v>0</v>
      </c>
      <c r="H388" s="79"/>
    </row>
    <row r="389" spans="1:8" ht="15" x14ac:dyDescent="0.2">
      <c r="A389" s="14">
        <v>308105</v>
      </c>
      <c r="B389" s="5" t="s">
        <v>116</v>
      </c>
      <c r="C389" s="12"/>
      <c r="D389" s="111" t="s">
        <v>833</v>
      </c>
      <c r="E389" s="78">
        <v>255.09</v>
      </c>
      <c r="F389" s="140"/>
      <c r="G389" s="79">
        <f t="shared" si="9"/>
        <v>0</v>
      </c>
      <c r="H389" s="79"/>
    </row>
    <row r="390" spans="1:8" ht="15" x14ac:dyDescent="0.2">
      <c r="A390" s="14">
        <v>308106</v>
      </c>
      <c r="B390" s="5" t="s">
        <v>117</v>
      </c>
      <c r="C390" s="12"/>
      <c r="D390" s="111" t="s">
        <v>833</v>
      </c>
      <c r="E390" s="78">
        <v>260.97000000000003</v>
      </c>
      <c r="F390" s="140"/>
      <c r="G390" s="79">
        <f t="shared" si="9"/>
        <v>0</v>
      </c>
      <c r="H390" s="79"/>
    </row>
    <row r="391" spans="1:8" ht="15" x14ac:dyDescent="0.2">
      <c r="A391" s="14">
        <v>308107</v>
      </c>
      <c r="B391" s="5" t="s">
        <v>118</v>
      </c>
      <c r="C391" s="12"/>
      <c r="D391" s="111" t="s">
        <v>833</v>
      </c>
      <c r="E391" s="78">
        <v>278.60000000000002</v>
      </c>
      <c r="F391" s="140"/>
      <c r="G391" s="79">
        <f t="shared" si="9"/>
        <v>0</v>
      </c>
      <c r="H391" s="79"/>
    </row>
    <row r="392" spans="1:8" ht="15" x14ac:dyDescent="0.2">
      <c r="A392" s="14">
        <v>308108</v>
      </c>
      <c r="B392" s="5" t="s">
        <v>119</v>
      </c>
      <c r="C392" s="12"/>
      <c r="D392" s="111" t="s">
        <v>833</v>
      </c>
      <c r="E392" s="78">
        <v>316.20999999999998</v>
      </c>
      <c r="F392" s="140"/>
      <c r="G392" s="79">
        <f t="shared" si="9"/>
        <v>0</v>
      </c>
      <c r="H392" s="79"/>
    </row>
    <row r="393" spans="1:8" ht="15" x14ac:dyDescent="0.2">
      <c r="A393" s="14">
        <v>308109</v>
      </c>
      <c r="B393" s="5" t="s">
        <v>120</v>
      </c>
      <c r="C393" s="12"/>
      <c r="D393" s="111" t="s">
        <v>833</v>
      </c>
      <c r="E393" s="78">
        <v>382.04</v>
      </c>
      <c r="F393" s="140"/>
      <c r="G393" s="79">
        <f t="shared" si="9"/>
        <v>0</v>
      </c>
      <c r="H393" s="79"/>
    </row>
    <row r="394" spans="1:8" ht="15" x14ac:dyDescent="0.2">
      <c r="A394" s="14">
        <v>308110</v>
      </c>
      <c r="B394" s="5" t="s">
        <v>121</v>
      </c>
      <c r="C394" s="12"/>
      <c r="D394" s="111" t="s">
        <v>833</v>
      </c>
      <c r="E394" s="78">
        <v>470.21</v>
      </c>
      <c r="F394" s="140"/>
      <c r="G394" s="79">
        <f t="shared" si="9"/>
        <v>0</v>
      </c>
      <c r="H394" s="79"/>
    </row>
    <row r="395" spans="1:8" ht="15" x14ac:dyDescent="0.2">
      <c r="A395" s="14">
        <v>308111</v>
      </c>
      <c r="B395" s="5" t="s">
        <v>122</v>
      </c>
      <c r="C395" s="12"/>
      <c r="D395" s="111" t="s">
        <v>833</v>
      </c>
      <c r="E395" s="78">
        <v>600.69000000000005</v>
      </c>
      <c r="F395" s="140"/>
      <c r="G395" s="79">
        <f t="shared" si="9"/>
        <v>0</v>
      </c>
      <c r="H395" s="79"/>
    </row>
    <row r="396" spans="1:8" ht="15" x14ac:dyDescent="0.2">
      <c r="A396" s="14">
        <v>308112</v>
      </c>
      <c r="B396" s="5" t="s">
        <v>123</v>
      </c>
      <c r="C396" s="12"/>
      <c r="D396" s="111" t="s">
        <v>833</v>
      </c>
      <c r="E396" s="78">
        <v>706.49</v>
      </c>
      <c r="F396" s="140"/>
      <c r="G396" s="79">
        <f t="shared" si="9"/>
        <v>0</v>
      </c>
      <c r="H396" s="79"/>
    </row>
    <row r="397" spans="1:8" ht="15" x14ac:dyDescent="0.2">
      <c r="A397" s="14">
        <v>308113</v>
      </c>
      <c r="B397" s="5" t="s">
        <v>124</v>
      </c>
      <c r="C397" s="12"/>
      <c r="D397" s="111" t="s">
        <v>833</v>
      </c>
      <c r="E397" s="78">
        <v>815.81</v>
      </c>
      <c r="F397" s="140"/>
      <c r="G397" s="79">
        <f t="shared" si="9"/>
        <v>0</v>
      </c>
      <c r="H397" s="79"/>
    </row>
    <row r="398" spans="1:8" ht="15" x14ac:dyDescent="0.2">
      <c r="A398" s="14">
        <v>308114</v>
      </c>
      <c r="B398" s="5" t="s">
        <v>125</v>
      </c>
      <c r="C398" s="12"/>
      <c r="D398" s="111" t="s">
        <v>833</v>
      </c>
      <c r="E398" s="78">
        <v>931.01</v>
      </c>
      <c r="F398" s="140"/>
      <c r="G398" s="79">
        <f t="shared" si="9"/>
        <v>0</v>
      </c>
      <c r="H398" s="79"/>
    </row>
    <row r="399" spans="1:8" ht="15" x14ac:dyDescent="0.2">
      <c r="A399" s="14">
        <v>308115</v>
      </c>
      <c r="B399" s="5" t="s">
        <v>126</v>
      </c>
      <c r="C399" s="12"/>
      <c r="D399" s="111" t="s">
        <v>833</v>
      </c>
      <c r="E399" s="78">
        <v>1139.08</v>
      </c>
      <c r="F399" s="140"/>
      <c r="G399" s="79">
        <f t="shared" si="9"/>
        <v>0</v>
      </c>
      <c r="H399" s="79"/>
    </row>
    <row r="400" spans="1:8" ht="15" x14ac:dyDescent="0.2">
      <c r="A400" s="14">
        <v>308116</v>
      </c>
      <c r="B400" s="5" t="s">
        <v>127</v>
      </c>
      <c r="C400" s="12"/>
      <c r="D400" s="111" t="s">
        <v>833</v>
      </c>
      <c r="E400" s="78">
        <v>1274.26</v>
      </c>
      <c r="F400" s="140"/>
      <c r="G400" s="79">
        <f t="shared" si="9"/>
        <v>0</v>
      </c>
      <c r="H400" s="79"/>
    </row>
    <row r="401" spans="1:8" ht="15" x14ac:dyDescent="0.2">
      <c r="A401" s="14">
        <v>308117</v>
      </c>
      <c r="B401" s="5" t="s">
        <v>128</v>
      </c>
      <c r="C401" s="12"/>
      <c r="D401" s="111" t="s">
        <v>833</v>
      </c>
      <c r="E401" s="78">
        <v>1391.81</v>
      </c>
      <c r="F401" s="140"/>
      <c r="G401" s="79">
        <f t="shared" si="9"/>
        <v>0</v>
      </c>
      <c r="H401" s="79"/>
    </row>
    <row r="402" spans="1:8" ht="15" x14ac:dyDescent="0.2">
      <c r="A402" s="14">
        <v>308118</v>
      </c>
      <c r="B402" s="5" t="s">
        <v>129</v>
      </c>
      <c r="C402" s="12"/>
      <c r="D402" s="111" t="s">
        <v>833</v>
      </c>
      <c r="E402" s="78">
        <v>1525.82</v>
      </c>
      <c r="F402" s="140"/>
      <c r="G402" s="79">
        <f t="shared" si="9"/>
        <v>0</v>
      </c>
      <c r="H402" s="79"/>
    </row>
    <row r="403" spans="1:8" ht="15" x14ac:dyDescent="0.2">
      <c r="A403" s="14"/>
      <c r="B403" s="5"/>
      <c r="C403" s="12"/>
      <c r="D403" s="111"/>
      <c r="E403" s="75"/>
      <c r="F403" s="142"/>
      <c r="G403" s="77">
        <v>0</v>
      </c>
      <c r="H403" s="79"/>
    </row>
    <row r="404" spans="1:8" ht="15" x14ac:dyDescent="0.2">
      <c r="A404" s="14">
        <v>309000</v>
      </c>
      <c r="B404" s="5" t="s">
        <v>130</v>
      </c>
      <c r="C404" s="12"/>
      <c r="D404" s="111" t="s">
        <v>833</v>
      </c>
      <c r="E404" s="184">
        <v>106.97</v>
      </c>
      <c r="F404" s="140"/>
      <c r="G404" s="79">
        <f t="shared" si="9"/>
        <v>0</v>
      </c>
      <c r="H404" s="79"/>
    </row>
    <row r="405" spans="1:8" ht="15" x14ac:dyDescent="0.2">
      <c r="A405" s="14">
        <v>309001</v>
      </c>
      <c r="B405" s="5" t="s">
        <v>131</v>
      </c>
      <c r="C405" s="12"/>
      <c r="D405" s="111" t="s">
        <v>833</v>
      </c>
      <c r="E405" s="76">
        <v>117.55</v>
      </c>
      <c r="F405" s="140"/>
      <c r="G405" s="79">
        <f t="shared" si="9"/>
        <v>0</v>
      </c>
      <c r="H405" s="79"/>
    </row>
    <row r="406" spans="1:8" ht="15" x14ac:dyDescent="0.2">
      <c r="A406" s="14">
        <v>309002</v>
      </c>
      <c r="B406" s="5" t="s">
        <v>132</v>
      </c>
      <c r="C406" s="12"/>
      <c r="D406" s="111" t="s">
        <v>833</v>
      </c>
      <c r="E406" s="76">
        <v>126.96</v>
      </c>
      <c r="F406" s="140"/>
      <c r="G406" s="79">
        <f t="shared" si="9"/>
        <v>0</v>
      </c>
      <c r="H406" s="79"/>
    </row>
    <row r="407" spans="1:8" ht="15" x14ac:dyDescent="0.2">
      <c r="A407" s="14">
        <v>309003</v>
      </c>
      <c r="B407" s="5" t="s">
        <v>133</v>
      </c>
      <c r="C407" s="12"/>
      <c r="D407" s="111" t="s">
        <v>833</v>
      </c>
      <c r="E407" s="76">
        <v>136.36000000000001</v>
      </c>
      <c r="F407" s="140"/>
      <c r="G407" s="79">
        <f t="shared" si="9"/>
        <v>0</v>
      </c>
      <c r="H407" s="79"/>
    </row>
    <row r="408" spans="1:8" ht="15" x14ac:dyDescent="0.2">
      <c r="A408" s="14">
        <v>309004</v>
      </c>
      <c r="B408" s="5" t="s">
        <v>134</v>
      </c>
      <c r="C408" s="12"/>
      <c r="D408" s="111" t="s">
        <v>833</v>
      </c>
      <c r="E408" s="76">
        <v>146.94</v>
      </c>
      <c r="F408" s="140"/>
      <c r="G408" s="79">
        <f t="shared" si="9"/>
        <v>0</v>
      </c>
      <c r="H408" s="79"/>
    </row>
    <row r="409" spans="1:8" ht="15" x14ac:dyDescent="0.2">
      <c r="A409" s="14">
        <v>309005</v>
      </c>
      <c r="B409" s="5" t="s">
        <v>135</v>
      </c>
      <c r="C409" s="12"/>
      <c r="D409" s="111" t="s">
        <v>833</v>
      </c>
      <c r="E409" s="76">
        <v>165.75</v>
      </c>
      <c r="F409" s="140"/>
      <c r="G409" s="79">
        <f t="shared" si="9"/>
        <v>0</v>
      </c>
      <c r="H409" s="79"/>
    </row>
    <row r="410" spans="1:8" ht="15" x14ac:dyDescent="0.2">
      <c r="A410" s="14">
        <v>309006</v>
      </c>
      <c r="B410" s="5" t="s">
        <v>136</v>
      </c>
      <c r="C410" s="12"/>
      <c r="D410" s="111" t="s">
        <v>833</v>
      </c>
      <c r="E410" s="76">
        <v>175.15</v>
      </c>
      <c r="F410" s="140"/>
      <c r="G410" s="79">
        <f t="shared" si="9"/>
        <v>0</v>
      </c>
      <c r="H410" s="79"/>
    </row>
    <row r="411" spans="1:8" ht="15" x14ac:dyDescent="0.2">
      <c r="A411" s="14">
        <v>309007</v>
      </c>
      <c r="B411" s="5" t="s">
        <v>137</v>
      </c>
      <c r="C411" s="12"/>
      <c r="D411" s="111" t="s">
        <v>833</v>
      </c>
      <c r="E411" s="76">
        <v>195.14</v>
      </c>
      <c r="F411" s="140"/>
      <c r="G411" s="79">
        <f t="shared" si="9"/>
        <v>0</v>
      </c>
      <c r="H411" s="79"/>
    </row>
    <row r="412" spans="1:8" ht="15" x14ac:dyDescent="0.2">
      <c r="A412" s="14">
        <v>309008</v>
      </c>
      <c r="B412" s="5" t="s">
        <v>138</v>
      </c>
      <c r="C412" s="12"/>
      <c r="D412" s="111" t="s">
        <v>833</v>
      </c>
      <c r="E412" s="76">
        <v>253.91</v>
      </c>
      <c r="F412" s="140"/>
      <c r="G412" s="79">
        <f t="shared" si="9"/>
        <v>0</v>
      </c>
      <c r="H412" s="79"/>
    </row>
    <row r="413" spans="1:8" ht="15" x14ac:dyDescent="0.2">
      <c r="A413" s="14">
        <v>309009</v>
      </c>
      <c r="B413" s="5" t="s">
        <v>139</v>
      </c>
      <c r="C413" s="12"/>
      <c r="D413" s="111" t="s">
        <v>833</v>
      </c>
      <c r="E413" s="76">
        <v>292.7</v>
      </c>
      <c r="F413" s="140"/>
      <c r="G413" s="79">
        <f t="shared" si="9"/>
        <v>0</v>
      </c>
      <c r="H413" s="79"/>
    </row>
    <row r="414" spans="1:8" ht="15" x14ac:dyDescent="0.2">
      <c r="A414" s="14">
        <v>309010</v>
      </c>
      <c r="B414" s="5" t="s">
        <v>140</v>
      </c>
      <c r="C414" s="12"/>
      <c r="D414" s="111" t="s">
        <v>833</v>
      </c>
      <c r="E414" s="76">
        <v>342.08</v>
      </c>
      <c r="F414" s="140"/>
      <c r="G414" s="79">
        <f t="shared" si="9"/>
        <v>0</v>
      </c>
      <c r="H414" s="79"/>
    </row>
    <row r="415" spans="1:8" ht="15" x14ac:dyDescent="0.2">
      <c r="A415" s="14">
        <v>309011</v>
      </c>
      <c r="B415" s="5" t="s">
        <v>141</v>
      </c>
      <c r="C415" s="12"/>
      <c r="D415" s="111" t="s">
        <v>833</v>
      </c>
      <c r="E415" s="76">
        <v>478.44</v>
      </c>
      <c r="F415" s="140"/>
      <c r="G415" s="79">
        <f t="shared" si="9"/>
        <v>0</v>
      </c>
      <c r="H415" s="79"/>
    </row>
    <row r="416" spans="1:8" ht="15" x14ac:dyDescent="0.2">
      <c r="A416" s="14">
        <v>309012</v>
      </c>
      <c r="B416" s="5" t="s">
        <v>142</v>
      </c>
      <c r="C416" s="12"/>
      <c r="D416" s="111" t="s">
        <v>833</v>
      </c>
      <c r="E416" s="76">
        <v>517.23</v>
      </c>
      <c r="F416" s="140"/>
      <c r="G416" s="79">
        <f t="shared" si="9"/>
        <v>0</v>
      </c>
      <c r="H416" s="79"/>
    </row>
    <row r="417" spans="1:8" ht="15" x14ac:dyDescent="0.2">
      <c r="A417" s="14">
        <v>309013</v>
      </c>
      <c r="B417" s="5" t="s">
        <v>143</v>
      </c>
      <c r="C417" s="12"/>
      <c r="D417" s="111" t="s">
        <v>833</v>
      </c>
      <c r="E417" s="76">
        <v>576</v>
      </c>
      <c r="F417" s="140"/>
      <c r="G417" s="79">
        <f t="shared" si="9"/>
        <v>0</v>
      </c>
      <c r="H417" s="79"/>
    </row>
    <row r="418" spans="1:8" ht="15" x14ac:dyDescent="0.2">
      <c r="A418" s="14"/>
      <c r="B418" s="5"/>
      <c r="C418" s="12"/>
      <c r="D418" s="111"/>
      <c r="E418" s="78"/>
      <c r="F418" s="142"/>
      <c r="G418" s="77">
        <v>0</v>
      </c>
      <c r="H418" s="79"/>
    </row>
    <row r="419" spans="1:8" ht="15" x14ac:dyDescent="0.2">
      <c r="A419" s="14">
        <v>309100</v>
      </c>
      <c r="B419" s="5" t="s">
        <v>144</v>
      </c>
      <c r="C419" s="12"/>
      <c r="D419" s="111" t="s">
        <v>833</v>
      </c>
      <c r="E419" s="78">
        <v>117.55</v>
      </c>
      <c r="F419" s="140"/>
      <c r="G419" s="79">
        <f t="shared" si="9"/>
        <v>0</v>
      </c>
      <c r="H419" s="79"/>
    </row>
    <row r="420" spans="1:8" ht="15" x14ac:dyDescent="0.2">
      <c r="A420" s="14">
        <v>309101</v>
      </c>
      <c r="B420" s="5" t="s">
        <v>145</v>
      </c>
      <c r="C420" s="12"/>
      <c r="D420" s="111" t="s">
        <v>833</v>
      </c>
      <c r="E420" s="78">
        <v>126.96</v>
      </c>
      <c r="F420" s="140"/>
      <c r="G420" s="79">
        <f t="shared" si="9"/>
        <v>0</v>
      </c>
      <c r="H420" s="79"/>
    </row>
    <row r="421" spans="1:8" ht="15" x14ac:dyDescent="0.2">
      <c r="A421" s="14">
        <v>309102</v>
      </c>
      <c r="B421" s="5" t="s">
        <v>146</v>
      </c>
      <c r="C421" s="12"/>
      <c r="D421" s="111" t="s">
        <v>833</v>
      </c>
      <c r="E421" s="78">
        <v>136.36000000000001</v>
      </c>
      <c r="F421" s="140"/>
      <c r="G421" s="79">
        <f t="shared" si="9"/>
        <v>0</v>
      </c>
      <c r="H421" s="79"/>
    </row>
    <row r="422" spans="1:8" ht="15" x14ac:dyDescent="0.2">
      <c r="A422" s="14">
        <v>309103</v>
      </c>
      <c r="B422" s="5" t="s">
        <v>147</v>
      </c>
      <c r="C422" s="12"/>
      <c r="D422" s="111" t="s">
        <v>833</v>
      </c>
      <c r="E422" s="78">
        <v>146.94</v>
      </c>
      <c r="F422" s="140"/>
      <c r="G422" s="79">
        <f t="shared" si="9"/>
        <v>0</v>
      </c>
      <c r="H422" s="79"/>
    </row>
    <row r="423" spans="1:8" ht="15" x14ac:dyDescent="0.2">
      <c r="A423" s="14">
        <v>309104</v>
      </c>
      <c r="B423" s="5" t="s">
        <v>148</v>
      </c>
      <c r="C423" s="12"/>
      <c r="D423" s="111" t="s">
        <v>833</v>
      </c>
      <c r="E423" s="78">
        <v>156.34</v>
      </c>
      <c r="F423" s="140"/>
      <c r="G423" s="79">
        <f t="shared" si="9"/>
        <v>0</v>
      </c>
      <c r="H423" s="79"/>
    </row>
    <row r="424" spans="1:8" ht="15" x14ac:dyDescent="0.2">
      <c r="A424" s="14">
        <v>309105</v>
      </c>
      <c r="B424" s="5" t="s">
        <v>149</v>
      </c>
      <c r="C424" s="12"/>
      <c r="D424" s="111" t="s">
        <v>833</v>
      </c>
      <c r="E424" s="78">
        <v>165.72</v>
      </c>
      <c r="F424" s="140"/>
      <c r="G424" s="79">
        <f t="shared" si="9"/>
        <v>0</v>
      </c>
      <c r="H424" s="79"/>
    </row>
    <row r="425" spans="1:8" ht="15" x14ac:dyDescent="0.2">
      <c r="A425" s="14">
        <v>309106</v>
      </c>
      <c r="B425" s="5" t="s">
        <v>150</v>
      </c>
      <c r="C425" s="12"/>
      <c r="D425" s="111" t="s">
        <v>833</v>
      </c>
      <c r="E425" s="78">
        <v>175.15</v>
      </c>
      <c r="F425" s="140"/>
      <c r="G425" s="79">
        <f t="shared" si="9"/>
        <v>0</v>
      </c>
      <c r="H425" s="79"/>
    </row>
    <row r="426" spans="1:8" ht="15" x14ac:dyDescent="0.2">
      <c r="A426" s="14">
        <v>309107</v>
      </c>
      <c r="B426" s="5" t="s">
        <v>151</v>
      </c>
      <c r="C426" s="12"/>
      <c r="D426" s="111" t="s">
        <v>833</v>
      </c>
      <c r="E426" s="78">
        <v>204.54</v>
      </c>
      <c r="F426" s="140"/>
      <c r="G426" s="79">
        <f t="shared" si="9"/>
        <v>0</v>
      </c>
      <c r="H426" s="79"/>
    </row>
    <row r="427" spans="1:8" ht="15" x14ac:dyDescent="0.2">
      <c r="A427" s="14">
        <v>309108</v>
      </c>
      <c r="B427" s="5" t="s">
        <v>152</v>
      </c>
      <c r="C427" s="12"/>
      <c r="D427" s="111" t="s">
        <v>833</v>
      </c>
      <c r="E427" s="78">
        <v>253.91</v>
      </c>
      <c r="F427" s="140"/>
      <c r="G427" s="79">
        <f t="shared" si="9"/>
        <v>0</v>
      </c>
      <c r="H427" s="79"/>
    </row>
    <row r="428" spans="1:8" ht="15" x14ac:dyDescent="0.2">
      <c r="A428" s="14">
        <v>309109</v>
      </c>
      <c r="B428" s="5" t="s">
        <v>153</v>
      </c>
      <c r="C428" s="12"/>
      <c r="D428" s="111" t="s">
        <v>833</v>
      </c>
      <c r="E428" s="78">
        <v>302.11</v>
      </c>
      <c r="F428" s="140"/>
      <c r="G428" s="79">
        <f t="shared" si="9"/>
        <v>0</v>
      </c>
      <c r="H428" s="79"/>
    </row>
    <row r="429" spans="1:8" ht="15" x14ac:dyDescent="0.2">
      <c r="A429" s="14">
        <v>309110</v>
      </c>
      <c r="B429" s="5" t="s">
        <v>154</v>
      </c>
      <c r="C429" s="12"/>
      <c r="D429" s="111" t="s">
        <v>833</v>
      </c>
      <c r="E429" s="78">
        <v>342.08</v>
      </c>
      <c r="F429" s="140"/>
      <c r="G429" s="79">
        <f t="shared" si="9"/>
        <v>0</v>
      </c>
      <c r="H429" s="79"/>
    </row>
    <row r="430" spans="1:8" ht="15" x14ac:dyDescent="0.2">
      <c r="A430" s="14">
        <v>309111</v>
      </c>
      <c r="B430" s="5" t="s">
        <v>155</v>
      </c>
      <c r="C430" s="12"/>
      <c r="D430" s="111" t="s">
        <v>833</v>
      </c>
      <c r="E430" s="78">
        <v>487.84</v>
      </c>
      <c r="F430" s="140"/>
      <c r="G430" s="79">
        <f t="shared" si="9"/>
        <v>0</v>
      </c>
      <c r="H430" s="79"/>
    </row>
    <row r="431" spans="1:8" ht="15" x14ac:dyDescent="0.2">
      <c r="A431" s="14">
        <v>309112</v>
      </c>
      <c r="B431" s="5" t="s">
        <v>156</v>
      </c>
      <c r="C431" s="12"/>
      <c r="D431" s="111" t="s">
        <v>833</v>
      </c>
      <c r="E431" s="78">
        <v>537.21</v>
      </c>
      <c r="F431" s="140"/>
      <c r="G431" s="79">
        <f t="shared" si="9"/>
        <v>0</v>
      </c>
      <c r="H431" s="79"/>
    </row>
    <row r="432" spans="1:8" ht="15" x14ac:dyDescent="0.2">
      <c r="A432" s="14">
        <v>309113</v>
      </c>
      <c r="B432" s="5" t="s">
        <v>157</v>
      </c>
      <c r="C432" s="12"/>
      <c r="D432" s="111" t="s">
        <v>833</v>
      </c>
      <c r="E432" s="78">
        <v>585.41</v>
      </c>
      <c r="F432" s="140"/>
      <c r="G432" s="79">
        <f t="shared" si="9"/>
        <v>0</v>
      </c>
      <c r="H432" s="79"/>
    </row>
    <row r="433" spans="1:8" ht="15" x14ac:dyDescent="0.2">
      <c r="A433" s="14"/>
      <c r="B433" s="5"/>
      <c r="C433" s="12"/>
      <c r="D433" s="111"/>
      <c r="E433" s="78"/>
      <c r="F433" s="142"/>
      <c r="G433" s="77">
        <v>0</v>
      </c>
      <c r="H433" s="79"/>
    </row>
    <row r="434" spans="1:8" ht="15" x14ac:dyDescent="0.2">
      <c r="A434" s="14">
        <v>309200</v>
      </c>
      <c r="B434" s="5" t="s">
        <v>158</v>
      </c>
      <c r="C434" s="12"/>
      <c r="D434" s="111" t="s">
        <v>833</v>
      </c>
      <c r="E434" s="78">
        <v>117.55</v>
      </c>
      <c r="F434" s="140"/>
      <c r="G434" s="79">
        <f t="shared" si="9"/>
        <v>0</v>
      </c>
      <c r="H434" s="79"/>
    </row>
    <row r="435" spans="1:8" ht="15" x14ac:dyDescent="0.2">
      <c r="A435" s="14">
        <v>309201</v>
      </c>
      <c r="B435" s="5" t="s">
        <v>159</v>
      </c>
      <c r="C435" s="12"/>
      <c r="D435" s="111" t="s">
        <v>833</v>
      </c>
      <c r="E435" s="78">
        <v>126.96</v>
      </c>
      <c r="F435" s="140"/>
      <c r="G435" s="79">
        <f t="shared" si="9"/>
        <v>0</v>
      </c>
      <c r="H435" s="79"/>
    </row>
    <row r="436" spans="1:8" ht="15" x14ac:dyDescent="0.2">
      <c r="A436" s="14">
        <v>309202</v>
      </c>
      <c r="B436" s="5" t="s">
        <v>160</v>
      </c>
      <c r="C436" s="12"/>
      <c r="D436" s="111" t="s">
        <v>833</v>
      </c>
      <c r="E436" s="78">
        <v>136.36000000000001</v>
      </c>
      <c r="F436" s="140"/>
      <c r="G436" s="79">
        <f t="shared" si="9"/>
        <v>0</v>
      </c>
      <c r="H436" s="79"/>
    </row>
    <row r="437" spans="1:8" ht="15" x14ac:dyDescent="0.2">
      <c r="A437" s="14">
        <v>309203</v>
      </c>
      <c r="B437" s="5" t="s">
        <v>161</v>
      </c>
      <c r="C437" s="12"/>
      <c r="D437" s="111" t="s">
        <v>833</v>
      </c>
      <c r="E437" s="78">
        <v>146.94</v>
      </c>
      <c r="F437" s="140"/>
      <c r="G437" s="79">
        <f t="shared" si="9"/>
        <v>0</v>
      </c>
      <c r="H437" s="79"/>
    </row>
    <row r="438" spans="1:8" ht="15" x14ac:dyDescent="0.2">
      <c r="A438" s="14">
        <v>309204</v>
      </c>
      <c r="B438" s="5" t="s">
        <v>162</v>
      </c>
      <c r="C438" s="12"/>
      <c r="D438" s="111" t="s">
        <v>833</v>
      </c>
      <c r="E438" s="78">
        <v>165.75</v>
      </c>
      <c r="F438" s="140"/>
      <c r="G438" s="79">
        <f t="shared" si="9"/>
        <v>0</v>
      </c>
      <c r="H438" s="79"/>
    </row>
    <row r="439" spans="1:8" ht="15" x14ac:dyDescent="0.2">
      <c r="A439" s="14">
        <v>309205</v>
      </c>
      <c r="B439" s="5" t="s">
        <v>163</v>
      </c>
      <c r="C439" s="12"/>
      <c r="D439" s="111" t="s">
        <v>833</v>
      </c>
      <c r="E439" s="78">
        <v>175.15</v>
      </c>
      <c r="F439" s="140"/>
      <c r="G439" s="79">
        <f t="shared" si="9"/>
        <v>0</v>
      </c>
      <c r="H439" s="79"/>
    </row>
    <row r="440" spans="1:8" ht="15" x14ac:dyDescent="0.2">
      <c r="A440" s="14">
        <v>309206</v>
      </c>
      <c r="B440" s="5" t="s">
        <v>164</v>
      </c>
      <c r="C440" s="12"/>
      <c r="D440" s="111" t="s">
        <v>833</v>
      </c>
      <c r="E440" s="78">
        <v>185.73</v>
      </c>
      <c r="F440" s="140"/>
      <c r="G440" s="79">
        <f t="shared" si="9"/>
        <v>0</v>
      </c>
      <c r="H440" s="79"/>
    </row>
    <row r="441" spans="1:8" ht="15" x14ac:dyDescent="0.2">
      <c r="A441" s="14">
        <v>309207</v>
      </c>
      <c r="B441" s="5" t="s">
        <v>165</v>
      </c>
      <c r="C441" s="12"/>
      <c r="D441" s="111" t="s">
        <v>833</v>
      </c>
      <c r="E441" s="78">
        <v>204.54</v>
      </c>
      <c r="F441" s="140"/>
      <c r="G441" s="79">
        <f t="shared" ref="G441:G447" si="10">(E441*F441)</f>
        <v>0</v>
      </c>
      <c r="H441" s="79"/>
    </row>
    <row r="442" spans="1:8" ht="15" x14ac:dyDescent="0.2">
      <c r="A442" s="14">
        <v>309208</v>
      </c>
      <c r="B442" s="5" t="s">
        <v>166</v>
      </c>
      <c r="C442" s="12"/>
      <c r="D442" s="111" t="s">
        <v>833</v>
      </c>
      <c r="E442" s="78">
        <v>272.72000000000003</v>
      </c>
      <c r="F442" s="140"/>
      <c r="G442" s="79">
        <f t="shared" si="10"/>
        <v>0</v>
      </c>
      <c r="H442" s="79"/>
    </row>
    <row r="443" spans="1:8" ht="15" x14ac:dyDescent="0.2">
      <c r="A443" s="14">
        <v>309209</v>
      </c>
      <c r="B443" s="5" t="s">
        <v>167</v>
      </c>
      <c r="C443" s="12"/>
      <c r="D443" s="111" t="s">
        <v>833</v>
      </c>
      <c r="E443" s="78">
        <v>331.5</v>
      </c>
      <c r="F443" s="140"/>
      <c r="G443" s="79">
        <f t="shared" si="10"/>
        <v>0</v>
      </c>
      <c r="H443" s="79"/>
    </row>
    <row r="444" spans="1:8" ht="15" x14ac:dyDescent="0.2">
      <c r="A444" s="14">
        <v>309210</v>
      </c>
      <c r="B444" s="5" t="s">
        <v>168</v>
      </c>
      <c r="C444" s="12"/>
      <c r="D444" s="111" t="s">
        <v>833</v>
      </c>
      <c r="E444" s="78">
        <v>351.48</v>
      </c>
      <c r="F444" s="140"/>
      <c r="G444" s="79">
        <f t="shared" si="10"/>
        <v>0</v>
      </c>
      <c r="H444" s="79"/>
    </row>
    <row r="445" spans="1:8" ht="15" x14ac:dyDescent="0.2">
      <c r="A445" s="14">
        <v>309211</v>
      </c>
      <c r="B445" s="5" t="s">
        <v>169</v>
      </c>
      <c r="C445" s="12"/>
      <c r="D445" s="111" t="s">
        <v>833</v>
      </c>
      <c r="E445" s="78">
        <v>517.23</v>
      </c>
      <c r="F445" s="140"/>
      <c r="G445" s="79">
        <f t="shared" si="10"/>
        <v>0</v>
      </c>
      <c r="H445" s="79"/>
    </row>
    <row r="446" spans="1:8" ht="15" x14ac:dyDescent="0.2">
      <c r="A446" s="14">
        <v>309212</v>
      </c>
      <c r="B446" s="5" t="s">
        <v>170</v>
      </c>
      <c r="C446" s="12"/>
      <c r="D446" s="111" t="s">
        <v>833</v>
      </c>
      <c r="E446" s="78">
        <v>556.02</v>
      </c>
      <c r="F446" s="140"/>
      <c r="G446" s="79">
        <f t="shared" si="10"/>
        <v>0</v>
      </c>
      <c r="H446" s="79"/>
    </row>
    <row r="447" spans="1:8" ht="15" x14ac:dyDescent="0.2">
      <c r="A447" s="14">
        <v>309213</v>
      </c>
      <c r="B447" s="5" t="s">
        <v>171</v>
      </c>
      <c r="C447" s="12"/>
      <c r="D447" s="111" t="s">
        <v>833</v>
      </c>
      <c r="E447" s="78">
        <v>634.78</v>
      </c>
      <c r="F447" s="140"/>
      <c r="G447" s="79">
        <f t="shared" si="10"/>
        <v>0</v>
      </c>
      <c r="H447" s="79"/>
    </row>
    <row r="448" spans="1:8" ht="15" x14ac:dyDescent="0.2">
      <c r="A448" s="14"/>
      <c r="B448" s="5"/>
      <c r="C448" s="12"/>
      <c r="D448" s="111"/>
      <c r="E448" s="78"/>
      <c r="F448" s="142"/>
      <c r="G448" s="77">
        <v>0</v>
      </c>
      <c r="H448" s="79"/>
    </row>
    <row r="449" spans="1:8" ht="15" x14ac:dyDescent="0.2">
      <c r="A449" s="14">
        <v>309300</v>
      </c>
      <c r="B449" s="5" t="s">
        <v>172</v>
      </c>
      <c r="C449" s="12"/>
      <c r="D449" s="111" t="s">
        <v>833</v>
      </c>
      <c r="E449" s="78">
        <v>117.55</v>
      </c>
      <c r="F449" s="140"/>
      <c r="G449" s="79">
        <f t="shared" ref="G449:G462" si="11">(E449*F449)</f>
        <v>0</v>
      </c>
      <c r="H449" s="79"/>
    </row>
    <row r="450" spans="1:8" ht="15" x14ac:dyDescent="0.2">
      <c r="A450" s="14">
        <v>309301</v>
      </c>
      <c r="B450" s="5" t="s">
        <v>173</v>
      </c>
      <c r="C450" s="12"/>
      <c r="D450" s="111" t="s">
        <v>833</v>
      </c>
      <c r="E450" s="78">
        <v>126.96</v>
      </c>
      <c r="F450" s="140"/>
      <c r="G450" s="79">
        <f t="shared" si="11"/>
        <v>0</v>
      </c>
      <c r="H450" s="79"/>
    </row>
    <row r="451" spans="1:8" ht="15" x14ac:dyDescent="0.2">
      <c r="A451" s="14">
        <v>309302</v>
      </c>
      <c r="B451" s="5" t="s">
        <v>174</v>
      </c>
      <c r="C451" s="12"/>
      <c r="D451" s="111" t="s">
        <v>833</v>
      </c>
      <c r="E451" s="78">
        <v>136.36000000000001</v>
      </c>
      <c r="F451" s="140"/>
      <c r="G451" s="79">
        <f t="shared" si="11"/>
        <v>0</v>
      </c>
      <c r="H451" s="79"/>
    </row>
    <row r="452" spans="1:8" ht="15" x14ac:dyDescent="0.2">
      <c r="A452" s="14">
        <v>309303</v>
      </c>
      <c r="B452" s="5" t="s">
        <v>175</v>
      </c>
      <c r="C452" s="12"/>
      <c r="D452" s="111" t="s">
        <v>833</v>
      </c>
      <c r="E452" s="78">
        <v>156.34</v>
      </c>
      <c r="F452" s="140"/>
      <c r="G452" s="79">
        <f t="shared" si="11"/>
        <v>0</v>
      </c>
      <c r="H452" s="79"/>
    </row>
    <row r="453" spans="1:8" ht="15" x14ac:dyDescent="0.2">
      <c r="A453" s="14">
        <v>309304</v>
      </c>
      <c r="B453" s="5" t="s">
        <v>176</v>
      </c>
      <c r="C453" s="12"/>
      <c r="D453" s="111" t="s">
        <v>833</v>
      </c>
      <c r="E453" s="78">
        <v>165.75</v>
      </c>
      <c r="F453" s="140"/>
      <c r="G453" s="79">
        <f t="shared" si="11"/>
        <v>0</v>
      </c>
      <c r="H453" s="79"/>
    </row>
    <row r="454" spans="1:8" ht="15" x14ac:dyDescent="0.2">
      <c r="A454" s="14">
        <v>309305</v>
      </c>
      <c r="B454" s="5" t="s">
        <v>177</v>
      </c>
      <c r="C454" s="12"/>
      <c r="D454" s="111" t="s">
        <v>833</v>
      </c>
      <c r="E454" s="78">
        <v>185.73</v>
      </c>
      <c r="F454" s="140"/>
      <c r="G454" s="79">
        <f t="shared" si="11"/>
        <v>0</v>
      </c>
      <c r="H454" s="79"/>
    </row>
    <row r="455" spans="1:8" ht="15" x14ac:dyDescent="0.2">
      <c r="A455" s="14">
        <v>309306</v>
      </c>
      <c r="B455" s="5" t="s">
        <v>178</v>
      </c>
      <c r="C455" s="12"/>
      <c r="D455" s="111" t="s">
        <v>833</v>
      </c>
      <c r="E455" s="78">
        <v>195.14</v>
      </c>
      <c r="F455" s="140"/>
      <c r="G455" s="79">
        <f t="shared" si="11"/>
        <v>0</v>
      </c>
      <c r="H455" s="79"/>
    </row>
    <row r="456" spans="1:8" ht="15" x14ac:dyDescent="0.2">
      <c r="A456" s="14">
        <v>309307</v>
      </c>
      <c r="B456" s="5" t="s">
        <v>179</v>
      </c>
      <c r="C456" s="12"/>
      <c r="D456" s="111" t="s">
        <v>833</v>
      </c>
      <c r="E456" s="78">
        <v>215.12</v>
      </c>
      <c r="F456" s="140"/>
      <c r="G456" s="79">
        <f t="shared" si="11"/>
        <v>0</v>
      </c>
      <c r="H456" s="79"/>
    </row>
    <row r="457" spans="1:8" ht="15" x14ac:dyDescent="0.2">
      <c r="A457" s="14">
        <v>309308</v>
      </c>
      <c r="B457" s="5" t="s">
        <v>180</v>
      </c>
      <c r="C457" s="12"/>
      <c r="D457" s="111" t="s">
        <v>833</v>
      </c>
      <c r="E457" s="78">
        <v>283.3</v>
      </c>
      <c r="F457" s="140"/>
      <c r="G457" s="79">
        <f t="shared" si="11"/>
        <v>0</v>
      </c>
      <c r="H457" s="79"/>
    </row>
    <row r="458" spans="1:8" ht="15" x14ac:dyDescent="0.2">
      <c r="A458" s="14">
        <v>309309</v>
      </c>
      <c r="B458" s="5" t="s">
        <v>181</v>
      </c>
      <c r="C458" s="12"/>
      <c r="D458" s="111" t="s">
        <v>833</v>
      </c>
      <c r="E458" s="78">
        <v>342.08</v>
      </c>
      <c r="F458" s="140"/>
      <c r="G458" s="79">
        <f t="shared" si="11"/>
        <v>0</v>
      </c>
      <c r="H458" s="79"/>
    </row>
    <row r="459" spans="1:8" ht="15" x14ac:dyDescent="0.2">
      <c r="A459" s="14">
        <v>309310</v>
      </c>
      <c r="B459" s="5" t="s">
        <v>182</v>
      </c>
      <c r="C459" s="12"/>
      <c r="D459" s="111" t="s">
        <v>833</v>
      </c>
      <c r="E459" s="78">
        <v>380.87</v>
      </c>
      <c r="F459" s="140"/>
      <c r="G459" s="79">
        <f t="shared" si="11"/>
        <v>0</v>
      </c>
      <c r="H459" s="79"/>
    </row>
    <row r="460" spans="1:8" ht="15" x14ac:dyDescent="0.2">
      <c r="A460" s="14">
        <v>309311</v>
      </c>
      <c r="B460" s="5" t="s">
        <v>183</v>
      </c>
      <c r="C460" s="12"/>
      <c r="D460" s="111" t="s">
        <v>833</v>
      </c>
      <c r="E460" s="78">
        <v>526.63</v>
      </c>
      <c r="F460" s="140"/>
      <c r="G460" s="79">
        <f t="shared" si="11"/>
        <v>0</v>
      </c>
      <c r="H460" s="79"/>
    </row>
    <row r="461" spans="1:8" ht="15" x14ac:dyDescent="0.2">
      <c r="A461" s="14">
        <v>309312</v>
      </c>
      <c r="B461" s="5" t="s">
        <v>184</v>
      </c>
      <c r="C461" s="12"/>
      <c r="D461" s="111" t="s">
        <v>833</v>
      </c>
      <c r="E461" s="78">
        <v>585.41</v>
      </c>
      <c r="F461" s="140"/>
      <c r="G461" s="79">
        <f t="shared" si="11"/>
        <v>0</v>
      </c>
      <c r="H461" s="79"/>
    </row>
    <row r="462" spans="1:8" ht="15" x14ac:dyDescent="0.2">
      <c r="A462" s="14">
        <v>309313</v>
      </c>
      <c r="B462" s="5" t="s">
        <v>185</v>
      </c>
      <c r="C462" s="12"/>
      <c r="D462" s="111" t="s">
        <v>833</v>
      </c>
      <c r="E462" s="78">
        <v>653.59</v>
      </c>
      <c r="F462" s="140"/>
      <c r="G462" s="79">
        <f t="shared" si="11"/>
        <v>0</v>
      </c>
      <c r="H462" s="79"/>
    </row>
    <row r="463" spans="1:8" ht="15" x14ac:dyDescent="0.2">
      <c r="A463" s="14"/>
      <c r="B463" s="5"/>
      <c r="C463" s="12"/>
      <c r="D463" s="111"/>
      <c r="E463" s="89"/>
      <c r="F463" s="142"/>
      <c r="G463" s="77">
        <v>0</v>
      </c>
      <c r="H463" s="79"/>
    </row>
    <row r="464" spans="1:8" ht="15" x14ac:dyDescent="0.2">
      <c r="A464" s="14">
        <v>310000</v>
      </c>
      <c r="B464" s="101" t="s">
        <v>550</v>
      </c>
      <c r="C464" s="12"/>
      <c r="D464" s="102" t="s">
        <v>833</v>
      </c>
      <c r="E464" s="78">
        <v>54.07</v>
      </c>
      <c r="F464" s="140"/>
      <c r="G464" s="79">
        <f t="shared" ref="G464:G527" si="12">(E464*F464)</f>
        <v>0</v>
      </c>
      <c r="H464" s="79"/>
    </row>
    <row r="465" spans="1:8" ht="15" x14ac:dyDescent="0.2">
      <c r="A465" s="14">
        <v>310001</v>
      </c>
      <c r="B465" s="101" t="s">
        <v>551</v>
      </c>
      <c r="C465" s="12"/>
      <c r="D465" s="102" t="s">
        <v>833</v>
      </c>
      <c r="E465" s="78">
        <v>65.83</v>
      </c>
      <c r="F465" s="140"/>
      <c r="G465" s="79">
        <f t="shared" si="12"/>
        <v>0</v>
      </c>
      <c r="H465" s="79"/>
    </row>
    <row r="466" spans="1:8" ht="15" x14ac:dyDescent="0.2">
      <c r="A466" s="14">
        <v>310002</v>
      </c>
      <c r="B466" s="101" t="s">
        <v>552</v>
      </c>
      <c r="C466" s="21"/>
      <c r="D466" s="102" t="s">
        <v>833</v>
      </c>
      <c r="E466" s="75">
        <v>82.29</v>
      </c>
      <c r="F466" s="140"/>
      <c r="G466" s="79">
        <f t="shared" si="12"/>
        <v>0</v>
      </c>
      <c r="H466" s="79"/>
    </row>
    <row r="467" spans="1:8" ht="15" x14ac:dyDescent="0.2">
      <c r="A467" s="14"/>
      <c r="B467" s="101"/>
      <c r="C467" s="21"/>
      <c r="D467" s="102"/>
      <c r="E467" s="75"/>
      <c r="F467" s="142"/>
      <c r="G467" s="77">
        <v>0</v>
      </c>
      <c r="H467" s="79"/>
    </row>
    <row r="468" spans="1:8" ht="15" x14ac:dyDescent="0.2">
      <c r="A468" s="14">
        <v>310100</v>
      </c>
      <c r="B468" s="101" t="s">
        <v>553</v>
      </c>
      <c r="C468" s="12"/>
      <c r="D468" s="102" t="s">
        <v>833</v>
      </c>
      <c r="E468" s="76">
        <v>94.04</v>
      </c>
      <c r="F468" s="140"/>
      <c r="G468" s="79">
        <f t="shared" si="12"/>
        <v>0</v>
      </c>
      <c r="H468" s="79"/>
    </row>
    <row r="469" spans="1:8" ht="15" x14ac:dyDescent="0.2">
      <c r="A469" s="14">
        <v>310001</v>
      </c>
      <c r="B469" s="101" t="s">
        <v>554</v>
      </c>
      <c r="C469" s="12"/>
      <c r="D469" s="102" t="s">
        <v>833</v>
      </c>
      <c r="E469" s="76">
        <v>117.55</v>
      </c>
      <c r="F469" s="140"/>
      <c r="G469" s="79">
        <f t="shared" si="12"/>
        <v>0</v>
      </c>
      <c r="H469" s="79"/>
    </row>
    <row r="470" spans="1:8" ht="15" x14ac:dyDescent="0.2">
      <c r="A470" s="14"/>
      <c r="B470" s="101"/>
      <c r="C470" s="12"/>
      <c r="D470" s="102"/>
      <c r="E470" s="78"/>
      <c r="F470" s="142"/>
      <c r="G470" s="77">
        <v>0</v>
      </c>
      <c r="H470" s="79"/>
    </row>
    <row r="471" spans="1:8" ht="15" x14ac:dyDescent="0.2">
      <c r="A471" s="14">
        <v>310200</v>
      </c>
      <c r="B471" s="101" t="s">
        <v>555</v>
      </c>
      <c r="C471" s="12"/>
      <c r="D471" s="102" t="s">
        <v>833</v>
      </c>
      <c r="E471" s="78">
        <v>201.01</v>
      </c>
      <c r="F471" s="140"/>
      <c r="G471" s="79">
        <f t="shared" si="12"/>
        <v>0</v>
      </c>
      <c r="H471" s="79"/>
    </row>
    <row r="472" spans="1:8" ht="15" x14ac:dyDescent="0.2">
      <c r="A472" s="14">
        <v>310201</v>
      </c>
      <c r="B472" s="101" t="s">
        <v>556</v>
      </c>
      <c r="C472" s="12"/>
      <c r="D472" s="102" t="s">
        <v>833</v>
      </c>
      <c r="E472" s="78">
        <v>218.65</v>
      </c>
      <c r="F472" s="140"/>
      <c r="G472" s="79">
        <f t="shared" si="12"/>
        <v>0</v>
      </c>
      <c r="H472" s="79"/>
    </row>
    <row r="473" spans="1:8" ht="15" x14ac:dyDescent="0.2">
      <c r="A473" s="14"/>
      <c r="B473" s="101"/>
      <c r="C473" s="12"/>
      <c r="D473" s="102"/>
      <c r="E473" s="78"/>
      <c r="F473" s="142"/>
      <c r="G473" s="77">
        <v>0</v>
      </c>
      <c r="H473" s="79"/>
    </row>
    <row r="474" spans="1:8" ht="15" x14ac:dyDescent="0.2">
      <c r="A474" s="14">
        <v>310300</v>
      </c>
      <c r="B474" s="101" t="s">
        <v>557</v>
      </c>
      <c r="C474" s="12"/>
      <c r="D474" s="102" t="s">
        <v>833</v>
      </c>
      <c r="E474" s="78">
        <v>259.79000000000002</v>
      </c>
      <c r="F474" s="140"/>
      <c r="G474" s="79">
        <f t="shared" si="12"/>
        <v>0</v>
      </c>
      <c r="H474" s="79"/>
    </row>
    <row r="475" spans="1:8" ht="15" x14ac:dyDescent="0.2">
      <c r="A475" s="14"/>
      <c r="B475" s="101"/>
      <c r="C475" s="12"/>
      <c r="D475" s="102"/>
      <c r="E475" s="75"/>
      <c r="F475" s="142"/>
      <c r="G475" s="77">
        <v>0</v>
      </c>
      <c r="H475" s="79"/>
    </row>
    <row r="476" spans="1:8" ht="15" x14ac:dyDescent="0.2">
      <c r="A476" s="14">
        <v>311000</v>
      </c>
      <c r="B476" s="101" t="s">
        <v>558</v>
      </c>
      <c r="C476" s="12"/>
      <c r="D476" s="102" t="s">
        <v>833</v>
      </c>
      <c r="E476" s="76">
        <v>65.83</v>
      </c>
      <c r="F476" s="140"/>
      <c r="G476" s="79">
        <f t="shared" si="12"/>
        <v>0</v>
      </c>
      <c r="H476" s="79"/>
    </row>
    <row r="477" spans="1:8" ht="15" x14ac:dyDescent="0.2">
      <c r="A477" s="14">
        <v>311001</v>
      </c>
      <c r="B477" s="101" t="s">
        <v>559</v>
      </c>
      <c r="C477" s="12"/>
      <c r="D477" s="102" t="s">
        <v>833</v>
      </c>
      <c r="E477" s="76">
        <v>65.83</v>
      </c>
      <c r="F477" s="140"/>
      <c r="G477" s="79">
        <f t="shared" si="12"/>
        <v>0</v>
      </c>
      <c r="H477" s="79"/>
    </row>
    <row r="478" spans="1:8" ht="15" x14ac:dyDescent="0.2">
      <c r="A478" s="14">
        <v>311002</v>
      </c>
      <c r="B478" s="101" t="s">
        <v>560</v>
      </c>
      <c r="C478" s="12"/>
      <c r="D478" s="102" t="s">
        <v>833</v>
      </c>
      <c r="E478" s="75">
        <v>82.29</v>
      </c>
      <c r="F478" s="140"/>
      <c r="G478" s="79">
        <f t="shared" si="12"/>
        <v>0</v>
      </c>
      <c r="H478" s="79"/>
    </row>
    <row r="479" spans="1:8" ht="15" x14ac:dyDescent="0.2">
      <c r="A479" s="14"/>
      <c r="B479" s="101"/>
      <c r="C479" s="12"/>
      <c r="D479" s="102"/>
      <c r="E479" s="75"/>
      <c r="F479" s="142"/>
      <c r="G479" s="77">
        <v>0</v>
      </c>
      <c r="H479" s="79"/>
    </row>
    <row r="480" spans="1:8" ht="15" x14ac:dyDescent="0.2">
      <c r="A480" s="14">
        <v>311100</v>
      </c>
      <c r="B480" s="101" t="s">
        <v>561</v>
      </c>
      <c r="C480" s="12"/>
      <c r="D480" s="102" t="s">
        <v>833</v>
      </c>
      <c r="E480" s="76">
        <v>94.04</v>
      </c>
      <c r="F480" s="140"/>
      <c r="G480" s="79">
        <f t="shared" si="12"/>
        <v>0</v>
      </c>
      <c r="H480" s="79"/>
    </row>
    <row r="481" spans="1:8" ht="15" x14ac:dyDescent="0.2">
      <c r="A481" s="14">
        <v>311101</v>
      </c>
      <c r="B481" s="101" t="s">
        <v>562</v>
      </c>
      <c r="C481" s="12"/>
      <c r="D481" s="102" t="s">
        <v>833</v>
      </c>
      <c r="E481" s="76">
        <v>117.65</v>
      </c>
      <c r="F481" s="140"/>
      <c r="G481" s="79">
        <f t="shared" si="12"/>
        <v>0</v>
      </c>
      <c r="H481" s="79"/>
    </row>
    <row r="482" spans="1:8" ht="15" x14ac:dyDescent="0.2">
      <c r="A482" s="14"/>
      <c r="B482" s="101"/>
      <c r="C482" s="12"/>
      <c r="D482" s="102"/>
      <c r="E482" s="78"/>
      <c r="F482" s="142"/>
      <c r="G482" s="77">
        <v>0</v>
      </c>
      <c r="H482" s="79"/>
    </row>
    <row r="483" spans="1:8" ht="15" x14ac:dyDescent="0.2">
      <c r="A483" s="14">
        <v>311200</v>
      </c>
      <c r="B483" s="101" t="s">
        <v>563</v>
      </c>
      <c r="C483" s="12"/>
      <c r="D483" s="102" t="s">
        <v>833</v>
      </c>
      <c r="E483" s="78">
        <v>201.01</v>
      </c>
      <c r="F483" s="140"/>
      <c r="G483" s="79">
        <f t="shared" si="12"/>
        <v>0</v>
      </c>
      <c r="H483" s="79"/>
    </row>
    <row r="484" spans="1:8" ht="15" x14ac:dyDescent="0.2">
      <c r="A484" s="14">
        <v>311201</v>
      </c>
      <c r="B484" s="101" t="s">
        <v>564</v>
      </c>
      <c r="C484" s="12"/>
      <c r="D484" s="102" t="s">
        <v>833</v>
      </c>
      <c r="E484" s="78">
        <v>218.65</v>
      </c>
      <c r="F484" s="140"/>
      <c r="G484" s="79">
        <f t="shared" si="12"/>
        <v>0</v>
      </c>
      <c r="H484" s="79"/>
    </row>
    <row r="485" spans="1:8" ht="15" x14ac:dyDescent="0.2">
      <c r="A485" s="14">
        <v>311202</v>
      </c>
      <c r="B485" s="101" t="s">
        <v>565</v>
      </c>
      <c r="C485" s="12"/>
      <c r="D485" s="102" t="s">
        <v>833</v>
      </c>
      <c r="E485" s="78">
        <v>259.79000000000002</v>
      </c>
      <c r="F485" s="140"/>
      <c r="G485" s="79">
        <f t="shared" si="12"/>
        <v>0</v>
      </c>
      <c r="H485" s="79"/>
    </row>
    <row r="486" spans="1:8" ht="15" x14ac:dyDescent="0.2">
      <c r="A486" s="14"/>
      <c r="B486" s="101"/>
      <c r="C486" s="12"/>
      <c r="D486" s="102"/>
      <c r="E486" s="78"/>
      <c r="F486" s="142"/>
      <c r="G486" s="77">
        <v>0</v>
      </c>
      <c r="H486" s="79"/>
    </row>
    <row r="487" spans="1:8" ht="15" x14ac:dyDescent="0.2">
      <c r="A487" s="14">
        <v>312000</v>
      </c>
      <c r="B487" s="101" t="s">
        <v>566</v>
      </c>
      <c r="C487" s="21"/>
      <c r="D487" s="102" t="s">
        <v>833</v>
      </c>
      <c r="E487" s="78">
        <v>74.06</v>
      </c>
      <c r="F487" s="140"/>
      <c r="G487" s="79">
        <f t="shared" si="12"/>
        <v>0</v>
      </c>
      <c r="H487" s="79"/>
    </row>
    <row r="488" spans="1:8" ht="15" x14ac:dyDescent="0.2">
      <c r="A488" s="14">
        <v>312001</v>
      </c>
      <c r="B488" s="101" t="s">
        <v>567</v>
      </c>
      <c r="C488" s="12"/>
      <c r="D488" s="102" t="s">
        <v>833</v>
      </c>
      <c r="E488" s="78">
        <v>89.34</v>
      </c>
      <c r="F488" s="140"/>
      <c r="G488" s="79">
        <f t="shared" si="12"/>
        <v>0</v>
      </c>
      <c r="H488" s="79"/>
    </row>
    <row r="489" spans="1:8" ht="15" x14ac:dyDescent="0.2">
      <c r="A489" s="14"/>
      <c r="B489" s="101"/>
      <c r="C489" s="12"/>
      <c r="D489" s="102"/>
      <c r="E489" s="78"/>
      <c r="F489" s="142"/>
      <c r="G489" s="79"/>
      <c r="H489" s="79"/>
    </row>
    <row r="490" spans="1:8" ht="15" x14ac:dyDescent="0.2">
      <c r="A490" s="14">
        <v>312100</v>
      </c>
      <c r="B490" s="101" t="s">
        <v>568</v>
      </c>
      <c r="C490" s="12"/>
      <c r="D490" s="102" t="s">
        <v>833</v>
      </c>
      <c r="E490" s="78">
        <v>124.61</v>
      </c>
      <c r="F490" s="140"/>
      <c r="G490" s="79">
        <f t="shared" si="12"/>
        <v>0</v>
      </c>
      <c r="H490" s="79"/>
    </row>
    <row r="491" spans="1:8" ht="15" x14ac:dyDescent="0.2">
      <c r="A491" s="14">
        <v>312101</v>
      </c>
      <c r="B491" s="101" t="s">
        <v>569</v>
      </c>
      <c r="C491" s="12"/>
      <c r="D491" s="102" t="s">
        <v>833</v>
      </c>
      <c r="E491" s="78">
        <v>153.99</v>
      </c>
      <c r="F491" s="140"/>
      <c r="G491" s="79">
        <f t="shared" si="12"/>
        <v>0</v>
      </c>
      <c r="H491" s="79"/>
    </row>
    <row r="492" spans="1:8" ht="15" x14ac:dyDescent="0.2">
      <c r="A492" s="14"/>
      <c r="B492" s="101"/>
      <c r="C492" s="12"/>
      <c r="D492" s="102"/>
      <c r="E492" s="78"/>
      <c r="F492" s="142"/>
      <c r="G492" s="77">
        <v>0</v>
      </c>
      <c r="H492" s="79"/>
    </row>
    <row r="493" spans="1:8" ht="15" x14ac:dyDescent="0.2">
      <c r="A493" s="14">
        <v>312200</v>
      </c>
      <c r="B493" s="101" t="s">
        <v>570</v>
      </c>
      <c r="C493" s="12"/>
      <c r="D493" s="102" t="s">
        <v>833</v>
      </c>
      <c r="E493" s="78">
        <v>248.03</v>
      </c>
      <c r="F493" s="140"/>
      <c r="G493" s="79">
        <f t="shared" si="12"/>
        <v>0</v>
      </c>
      <c r="H493" s="79"/>
    </row>
    <row r="494" spans="1:8" ht="15" x14ac:dyDescent="0.2">
      <c r="A494" s="14">
        <v>312201</v>
      </c>
      <c r="B494" s="101" t="s">
        <v>571</v>
      </c>
      <c r="C494" s="12"/>
      <c r="D494" s="102" t="s">
        <v>833</v>
      </c>
      <c r="E494" s="78">
        <v>283.3</v>
      </c>
      <c r="F494" s="140"/>
      <c r="G494" s="79">
        <f t="shared" si="12"/>
        <v>0</v>
      </c>
      <c r="H494" s="79"/>
    </row>
    <row r="495" spans="1:8" ht="15" x14ac:dyDescent="0.2">
      <c r="A495" s="14">
        <v>312202</v>
      </c>
      <c r="B495" s="101" t="s">
        <v>572</v>
      </c>
      <c r="C495" s="12"/>
      <c r="D495" s="102" t="s">
        <v>833</v>
      </c>
      <c r="E495" s="78">
        <v>330.32</v>
      </c>
      <c r="F495" s="140"/>
      <c r="G495" s="79">
        <f t="shared" si="12"/>
        <v>0</v>
      </c>
      <c r="H495" s="79"/>
    </row>
    <row r="496" spans="1:8" ht="15" x14ac:dyDescent="0.2">
      <c r="A496" s="14"/>
      <c r="B496" s="101"/>
      <c r="C496" s="12"/>
      <c r="D496" s="102"/>
      <c r="E496" s="78"/>
      <c r="F496" s="142"/>
      <c r="G496" s="77">
        <v>0</v>
      </c>
      <c r="H496" s="79"/>
    </row>
    <row r="497" spans="1:8" ht="15" x14ac:dyDescent="0.2">
      <c r="A497" s="14">
        <v>313000</v>
      </c>
      <c r="B497" s="101" t="s">
        <v>573</v>
      </c>
      <c r="C497" s="12"/>
      <c r="D497" s="102" t="s">
        <v>833</v>
      </c>
      <c r="E497" s="78">
        <v>74.06</v>
      </c>
      <c r="F497" s="140"/>
      <c r="G497" s="79">
        <f t="shared" si="12"/>
        <v>0</v>
      </c>
      <c r="H497" s="79"/>
    </row>
    <row r="498" spans="1:8" ht="15" x14ac:dyDescent="0.2">
      <c r="A498" s="14">
        <v>313001</v>
      </c>
      <c r="B498" s="101" t="s">
        <v>574</v>
      </c>
      <c r="C498" s="12"/>
      <c r="D498" s="102" t="s">
        <v>833</v>
      </c>
      <c r="E498" s="78">
        <v>89.34</v>
      </c>
      <c r="F498" s="140"/>
      <c r="G498" s="79">
        <f t="shared" si="12"/>
        <v>0</v>
      </c>
      <c r="H498" s="79"/>
    </row>
    <row r="499" spans="1:8" ht="15" x14ac:dyDescent="0.2">
      <c r="A499" s="14"/>
      <c r="B499" s="101"/>
      <c r="C499" s="12"/>
      <c r="D499" s="102"/>
      <c r="E499" s="78"/>
      <c r="F499" s="142"/>
      <c r="G499" s="77">
        <v>0</v>
      </c>
      <c r="H499" s="79"/>
    </row>
    <row r="500" spans="1:8" ht="15" x14ac:dyDescent="0.2">
      <c r="A500" s="14">
        <v>313100</v>
      </c>
      <c r="B500" s="101" t="s">
        <v>575</v>
      </c>
      <c r="C500" s="12"/>
      <c r="D500" s="102" t="s">
        <v>833</v>
      </c>
      <c r="E500" s="78">
        <v>124.61</v>
      </c>
      <c r="F500" s="140"/>
      <c r="G500" s="79">
        <f t="shared" si="12"/>
        <v>0</v>
      </c>
      <c r="H500" s="79"/>
    </row>
    <row r="501" spans="1:8" ht="15" x14ac:dyDescent="0.2">
      <c r="A501" s="14">
        <v>313101</v>
      </c>
      <c r="B501" s="101" t="s">
        <v>576</v>
      </c>
      <c r="C501" s="12"/>
      <c r="D501" s="102" t="s">
        <v>833</v>
      </c>
      <c r="E501" s="78">
        <v>153.99</v>
      </c>
      <c r="F501" s="140"/>
      <c r="G501" s="79">
        <f t="shared" si="12"/>
        <v>0</v>
      </c>
      <c r="H501" s="79"/>
    </row>
    <row r="502" spans="1:8" ht="15" x14ac:dyDescent="0.2">
      <c r="A502" s="14"/>
      <c r="B502" s="101"/>
      <c r="C502" s="12"/>
      <c r="D502" s="102"/>
      <c r="E502" s="78"/>
      <c r="F502" s="142"/>
      <c r="G502" s="77">
        <v>0</v>
      </c>
      <c r="H502" s="79"/>
    </row>
    <row r="503" spans="1:8" ht="15" x14ac:dyDescent="0.2">
      <c r="A503" s="14">
        <v>313200</v>
      </c>
      <c r="B503" s="101" t="s">
        <v>577</v>
      </c>
      <c r="C503" s="12"/>
      <c r="D503" s="102" t="s">
        <v>833</v>
      </c>
      <c r="E503" s="78">
        <v>248.03</v>
      </c>
      <c r="F503" s="140"/>
      <c r="G503" s="79">
        <f t="shared" si="12"/>
        <v>0</v>
      </c>
      <c r="H503" s="79"/>
    </row>
    <row r="504" spans="1:8" ht="15" x14ac:dyDescent="0.2">
      <c r="A504" s="14">
        <v>313201</v>
      </c>
      <c r="B504" s="101" t="s">
        <v>578</v>
      </c>
      <c r="C504" s="12"/>
      <c r="D504" s="102" t="s">
        <v>833</v>
      </c>
      <c r="E504" s="78">
        <v>283.3</v>
      </c>
      <c r="F504" s="140"/>
      <c r="G504" s="79">
        <f t="shared" si="12"/>
        <v>0</v>
      </c>
      <c r="H504" s="79"/>
    </row>
    <row r="505" spans="1:8" ht="15" x14ac:dyDescent="0.2">
      <c r="A505" s="14">
        <v>313202</v>
      </c>
      <c r="B505" s="101" t="s">
        <v>579</v>
      </c>
      <c r="C505" s="12"/>
      <c r="D505" s="102" t="s">
        <v>833</v>
      </c>
      <c r="E505" s="78">
        <v>330.32</v>
      </c>
      <c r="F505" s="140"/>
      <c r="G505" s="79">
        <f t="shared" si="12"/>
        <v>0</v>
      </c>
      <c r="H505" s="79"/>
    </row>
    <row r="506" spans="1:8" ht="15" x14ac:dyDescent="0.2">
      <c r="A506" s="14"/>
      <c r="B506" s="101"/>
      <c r="C506" s="12"/>
      <c r="D506" s="102"/>
      <c r="E506" s="78"/>
      <c r="F506" s="142"/>
      <c r="G506" s="77">
        <v>0</v>
      </c>
      <c r="H506" s="79"/>
    </row>
    <row r="507" spans="1:8" ht="15" x14ac:dyDescent="0.2">
      <c r="A507" s="14">
        <v>314000</v>
      </c>
      <c r="B507" s="101" t="s">
        <v>580</v>
      </c>
      <c r="C507" s="5"/>
      <c r="D507" s="102" t="s">
        <v>833</v>
      </c>
      <c r="E507" s="78">
        <v>29.39</v>
      </c>
      <c r="F507" s="140"/>
      <c r="G507" s="79">
        <f t="shared" si="12"/>
        <v>0</v>
      </c>
      <c r="H507" s="79"/>
    </row>
    <row r="508" spans="1:8" ht="15" x14ac:dyDescent="0.2">
      <c r="A508" s="14">
        <v>314001</v>
      </c>
      <c r="B508" s="101" t="s">
        <v>581</v>
      </c>
      <c r="C508" s="5"/>
      <c r="D508" s="102" t="s">
        <v>833</v>
      </c>
      <c r="E508" s="78">
        <v>37.619999999999997</v>
      </c>
      <c r="F508" s="140"/>
      <c r="G508" s="79">
        <f t="shared" si="12"/>
        <v>0</v>
      </c>
      <c r="H508" s="79"/>
    </row>
    <row r="509" spans="1:8" ht="15" x14ac:dyDescent="0.2">
      <c r="A509" s="14">
        <v>314002</v>
      </c>
      <c r="B509" s="101" t="s">
        <v>582</v>
      </c>
      <c r="C509" s="5"/>
      <c r="D509" s="102" t="s">
        <v>833</v>
      </c>
      <c r="E509" s="78">
        <v>47.02</v>
      </c>
      <c r="F509" s="140"/>
      <c r="G509" s="79">
        <f t="shared" si="12"/>
        <v>0</v>
      </c>
      <c r="H509" s="79"/>
    </row>
    <row r="510" spans="1:8" ht="15" x14ac:dyDescent="0.2">
      <c r="A510" s="14">
        <v>314003</v>
      </c>
      <c r="B510" s="101" t="s">
        <v>583</v>
      </c>
      <c r="C510" s="5"/>
      <c r="D510" s="102" t="s">
        <v>833</v>
      </c>
      <c r="E510" s="78">
        <v>56.42</v>
      </c>
      <c r="F510" s="140"/>
      <c r="G510" s="79">
        <f t="shared" si="12"/>
        <v>0</v>
      </c>
      <c r="H510" s="79"/>
    </row>
    <row r="511" spans="1:8" ht="15" x14ac:dyDescent="0.2">
      <c r="A511" s="14">
        <v>314004</v>
      </c>
      <c r="B511" s="101" t="s">
        <v>584</v>
      </c>
      <c r="C511" s="5"/>
      <c r="D511" s="102" t="s">
        <v>833</v>
      </c>
      <c r="E511" s="78">
        <v>65.83</v>
      </c>
      <c r="F511" s="140"/>
      <c r="G511" s="79">
        <f t="shared" si="12"/>
        <v>0</v>
      </c>
      <c r="H511" s="79"/>
    </row>
    <row r="512" spans="1:8" ht="15" x14ac:dyDescent="0.2">
      <c r="A512" s="14"/>
      <c r="B512" s="101"/>
      <c r="C512" s="5"/>
      <c r="D512" s="102"/>
      <c r="E512" s="78"/>
      <c r="F512" s="142"/>
      <c r="G512" s="77">
        <v>0</v>
      </c>
      <c r="H512" s="79"/>
    </row>
    <row r="513" spans="1:8" ht="15" x14ac:dyDescent="0.2">
      <c r="A513" s="14">
        <v>314100</v>
      </c>
      <c r="B513" s="101" t="s">
        <v>585</v>
      </c>
      <c r="C513" s="5"/>
      <c r="D513" s="102" t="s">
        <v>833</v>
      </c>
      <c r="E513" s="78">
        <v>103.45</v>
      </c>
      <c r="F513" s="140"/>
      <c r="G513" s="79">
        <f t="shared" si="12"/>
        <v>0</v>
      </c>
      <c r="H513" s="79"/>
    </row>
    <row r="514" spans="1:8" ht="15" x14ac:dyDescent="0.2">
      <c r="A514" s="14">
        <v>314101</v>
      </c>
      <c r="B514" s="101" t="s">
        <v>586</v>
      </c>
      <c r="C514" s="5"/>
      <c r="D514" s="102" t="s">
        <v>833</v>
      </c>
      <c r="E514" s="78">
        <v>124.61</v>
      </c>
      <c r="F514" s="140"/>
      <c r="G514" s="79">
        <f t="shared" si="12"/>
        <v>0</v>
      </c>
      <c r="H514" s="79"/>
    </row>
    <row r="515" spans="1:8" ht="15" x14ac:dyDescent="0.2">
      <c r="A515" s="14"/>
      <c r="B515" s="101"/>
      <c r="C515" s="5"/>
      <c r="D515" s="102"/>
      <c r="E515" s="78"/>
      <c r="F515" s="142"/>
      <c r="G515" s="77">
        <v>0</v>
      </c>
      <c r="H515" s="79"/>
    </row>
    <row r="516" spans="1:8" ht="15" x14ac:dyDescent="0.2">
      <c r="A516" s="14">
        <v>314200</v>
      </c>
      <c r="B516" s="101" t="s">
        <v>587</v>
      </c>
      <c r="C516" s="5"/>
      <c r="D516" s="102" t="s">
        <v>833</v>
      </c>
      <c r="E516" s="78">
        <v>195.14</v>
      </c>
      <c r="F516" s="140"/>
      <c r="G516" s="79">
        <f t="shared" si="12"/>
        <v>0</v>
      </c>
      <c r="H516" s="79"/>
    </row>
    <row r="517" spans="1:8" ht="15" x14ac:dyDescent="0.2">
      <c r="A517" s="14">
        <v>314201</v>
      </c>
      <c r="B517" s="101" t="s">
        <v>588</v>
      </c>
      <c r="C517" s="5"/>
      <c r="D517" s="102" t="s">
        <v>833</v>
      </c>
      <c r="E517" s="78">
        <v>253.91</v>
      </c>
      <c r="F517" s="140"/>
      <c r="G517" s="79">
        <f t="shared" si="12"/>
        <v>0</v>
      </c>
      <c r="H517" s="79"/>
    </row>
    <row r="518" spans="1:8" ht="15" x14ac:dyDescent="0.2">
      <c r="A518" s="14"/>
      <c r="B518" s="101"/>
      <c r="C518" s="5"/>
      <c r="D518" s="102"/>
      <c r="E518" s="78"/>
      <c r="F518" s="142"/>
      <c r="G518" s="77">
        <v>0</v>
      </c>
      <c r="H518" s="79"/>
    </row>
    <row r="519" spans="1:8" ht="15" x14ac:dyDescent="0.2">
      <c r="A519" s="14">
        <v>314300</v>
      </c>
      <c r="B519" s="101" t="s">
        <v>589</v>
      </c>
      <c r="C519" s="5"/>
      <c r="D519" s="102" t="s">
        <v>833</v>
      </c>
      <c r="E519" s="78">
        <v>376.17</v>
      </c>
      <c r="F519" s="140"/>
      <c r="G519" s="79">
        <f t="shared" si="12"/>
        <v>0</v>
      </c>
      <c r="H519" s="79"/>
    </row>
    <row r="520" spans="1:8" ht="15" x14ac:dyDescent="0.2">
      <c r="A520" s="14"/>
      <c r="B520" s="101"/>
      <c r="C520" s="5"/>
      <c r="D520" s="102"/>
      <c r="E520" s="78"/>
      <c r="F520" s="142"/>
      <c r="G520" s="77">
        <v>0</v>
      </c>
      <c r="H520" s="79"/>
    </row>
    <row r="521" spans="1:8" ht="15" x14ac:dyDescent="0.2">
      <c r="A521" s="14">
        <v>314400</v>
      </c>
      <c r="B521" s="101" t="s">
        <v>590</v>
      </c>
      <c r="C521" s="5"/>
      <c r="D521" s="102" t="s">
        <v>833</v>
      </c>
      <c r="E521" s="78">
        <v>588.92999999999995</v>
      </c>
      <c r="F521" s="140"/>
      <c r="G521" s="79">
        <f t="shared" si="12"/>
        <v>0</v>
      </c>
      <c r="H521" s="79"/>
    </row>
    <row r="522" spans="1:8" ht="15" x14ac:dyDescent="0.2">
      <c r="A522" s="14"/>
      <c r="B522" s="101"/>
      <c r="C522" s="5"/>
      <c r="D522" s="102"/>
      <c r="E522" s="78"/>
      <c r="F522" s="142"/>
      <c r="G522" s="77">
        <v>0</v>
      </c>
      <c r="H522" s="79"/>
    </row>
    <row r="523" spans="1:8" ht="15" x14ac:dyDescent="0.2">
      <c r="A523" s="14">
        <v>315000</v>
      </c>
      <c r="B523" s="101" t="s">
        <v>591</v>
      </c>
      <c r="C523" s="5"/>
      <c r="D523" s="102" t="s">
        <v>833</v>
      </c>
      <c r="E523" s="78">
        <v>29.39</v>
      </c>
      <c r="F523" s="140"/>
      <c r="G523" s="79">
        <f t="shared" si="12"/>
        <v>0</v>
      </c>
      <c r="H523" s="79"/>
    </row>
    <row r="524" spans="1:8" ht="15" x14ac:dyDescent="0.2">
      <c r="A524" s="14">
        <v>315001</v>
      </c>
      <c r="B524" s="101" t="s">
        <v>592</v>
      </c>
      <c r="C524" s="5"/>
      <c r="D524" s="102" t="s">
        <v>833</v>
      </c>
      <c r="E524" s="78">
        <v>37.619999999999997</v>
      </c>
      <c r="F524" s="140"/>
      <c r="G524" s="79">
        <f t="shared" si="12"/>
        <v>0</v>
      </c>
      <c r="H524" s="79"/>
    </row>
    <row r="525" spans="1:8" ht="15" x14ac:dyDescent="0.2">
      <c r="A525" s="14">
        <v>315002</v>
      </c>
      <c r="B525" s="101" t="s">
        <v>593</v>
      </c>
      <c r="C525" s="5"/>
      <c r="D525" s="102" t="s">
        <v>833</v>
      </c>
      <c r="E525" s="78">
        <v>47.02</v>
      </c>
      <c r="F525" s="140"/>
      <c r="G525" s="79">
        <f t="shared" si="12"/>
        <v>0</v>
      </c>
      <c r="H525" s="79"/>
    </row>
    <row r="526" spans="1:8" ht="15" x14ac:dyDescent="0.2">
      <c r="A526" s="14">
        <v>315003</v>
      </c>
      <c r="B526" s="101" t="s">
        <v>594</v>
      </c>
      <c r="C526" s="5"/>
      <c r="D526" s="102" t="s">
        <v>833</v>
      </c>
      <c r="E526" s="78">
        <v>56.42</v>
      </c>
      <c r="F526" s="140"/>
      <c r="G526" s="79">
        <f t="shared" si="12"/>
        <v>0</v>
      </c>
      <c r="H526" s="79"/>
    </row>
    <row r="527" spans="1:8" ht="15" x14ac:dyDescent="0.2">
      <c r="A527" s="14">
        <v>315004</v>
      </c>
      <c r="B527" s="101" t="s">
        <v>595</v>
      </c>
      <c r="C527" s="5"/>
      <c r="D527" s="102" t="s">
        <v>833</v>
      </c>
      <c r="E527" s="78">
        <v>65.83</v>
      </c>
      <c r="F527" s="140"/>
      <c r="G527" s="79">
        <f t="shared" si="12"/>
        <v>0</v>
      </c>
      <c r="H527" s="79"/>
    </row>
    <row r="528" spans="1:8" ht="15" x14ac:dyDescent="0.2">
      <c r="A528" s="14"/>
      <c r="B528" s="101"/>
      <c r="C528" s="5"/>
      <c r="D528" s="102"/>
      <c r="E528" s="78"/>
      <c r="F528" s="142"/>
      <c r="G528" s="77">
        <v>0</v>
      </c>
      <c r="H528" s="79"/>
    </row>
    <row r="529" spans="1:8" ht="15" x14ac:dyDescent="0.2">
      <c r="A529" s="14">
        <v>315100</v>
      </c>
      <c r="B529" s="101" t="s">
        <v>596</v>
      </c>
      <c r="C529" s="5"/>
      <c r="D529" s="102" t="s">
        <v>833</v>
      </c>
      <c r="E529" s="78">
        <v>103.45</v>
      </c>
      <c r="F529" s="140"/>
      <c r="G529" s="79">
        <f t="shared" ref="G529:G535" si="13">(E529*F529)</f>
        <v>0</v>
      </c>
      <c r="H529" s="79"/>
    </row>
    <row r="530" spans="1:8" ht="15" x14ac:dyDescent="0.2">
      <c r="A530" s="14">
        <v>315101</v>
      </c>
      <c r="B530" s="101" t="s">
        <v>597</v>
      </c>
      <c r="C530" s="5"/>
      <c r="D530" s="102" t="s">
        <v>833</v>
      </c>
      <c r="E530" s="78">
        <v>124.61</v>
      </c>
      <c r="F530" s="140"/>
      <c r="G530" s="79">
        <f t="shared" si="13"/>
        <v>0</v>
      </c>
      <c r="H530" s="79"/>
    </row>
    <row r="531" spans="1:8" ht="15" x14ac:dyDescent="0.2">
      <c r="A531" s="14"/>
      <c r="B531" s="101"/>
      <c r="C531" s="5"/>
      <c r="D531" s="102"/>
      <c r="E531" s="78"/>
      <c r="F531" s="142"/>
      <c r="G531" s="77">
        <v>0</v>
      </c>
      <c r="H531" s="79"/>
    </row>
    <row r="532" spans="1:8" ht="15" x14ac:dyDescent="0.2">
      <c r="A532" s="14">
        <v>315200</v>
      </c>
      <c r="B532" s="101" t="s">
        <v>598</v>
      </c>
      <c r="C532" s="5"/>
      <c r="D532" s="102" t="s">
        <v>833</v>
      </c>
      <c r="E532" s="78">
        <v>195.14</v>
      </c>
      <c r="F532" s="140"/>
      <c r="G532" s="79">
        <f t="shared" si="13"/>
        <v>0</v>
      </c>
      <c r="H532" s="79"/>
    </row>
    <row r="533" spans="1:8" ht="15" x14ac:dyDescent="0.2">
      <c r="A533" s="14">
        <v>315201</v>
      </c>
      <c r="B533" s="101" t="s">
        <v>599</v>
      </c>
      <c r="C533" s="5"/>
      <c r="D533" s="102" t="s">
        <v>833</v>
      </c>
      <c r="E533" s="78">
        <v>253.91</v>
      </c>
      <c r="F533" s="140"/>
      <c r="G533" s="79">
        <f t="shared" si="13"/>
        <v>0</v>
      </c>
      <c r="H533" s="79"/>
    </row>
    <row r="534" spans="1:8" ht="15" x14ac:dyDescent="0.2">
      <c r="A534" s="14"/>
      <c r="B534" s="101"/>
      <c r="C534" s="5"/>
      <c r="D534" s="102"/>
      <c r="E534" s="78"/>
      <c r="F534" s="142"/>
      <c r="G534" s="77">
        <v>0</v>
      </c>
      <c r="H534" s="79"/>
    </row>
    <row r="535" spans="1:8" ht="15" x14ac:dyDescent="0.2">
      <c r="A535" s="14">
        <v>315300</v>
      </c>
      <c r="B535" s="101" t="s">
        <v>600</v>
      </c>
      <c r="C535" s="5"/>
      <c r="D535" s="102" t="s">
        <v>833</v>
      </c>
      <c r="E535" s="78">
        <v>376.17</v>
      </c>
      <c r="F535" s="140"/>
      <c r="G535" s="79">
        <f t="shared" si="13"/>
        <v>0</v>
      </c>
      <c r="H535" s="79"/>
    </row>
    <row r="536" spans="1:8" ht="15" x14ac:dyDescent="0.2">
      <c r="A536" s="14"/>
      <c r="B536" s="101"/>
      <c r="C536" s="5"/>
      <c r="D536" s="102"/>
      <c r="E536" s="78"/>
      <c r="F536" s="142"/>
      <c r="G536" s="77">
        <v>0</v>
      </c>
      <c r="H536" s="79"/>
    </row>
    <row r="537" spans="1:8" ht="15" x14ac:dyDescent="0.2">
      <c r="A537" s="14">
        <v>315400</v>
      </c>
      <c r="B537" s="101" t="s">
        <v>601</v>
      </c>
      <c r="C537" s="5"/>
      <c r="D537" s="102" t="s">
        <v>833</v>
      </c>
      <c r="E537" s="78">
        <v>588.92999999999995</v>
      </c>
      <c r="F537" s="140"/>
      <c r="G537" s="79">
        <f>(E537*F537)</f>
        <v>0</v>
      </c>
      <c r="H537" s="79"/>
    </row>
    <row r="538" spans="1:8" ht="15" x14ac:dyDescent="0.2">
      <c r="A538" s="14"/>
      <c r="B538" s="101"/>
      <c r="C538" s="5"/>
      <c r="D538" s="102"/>
      <c r="E538" s="78"/>
      <c r="F538" s="142"/>
      <c r="G538" s="77">
        <v>0</v>
      </c>
      <c r="H538" s="79"/>
    </row>
    <row r="539" spans="1:8" ht="15" x14ac:dyDescent="0.2">
      <c r="A539" s="14">
        <v>210400</v>
      </c>
      <c r="B539" s="101" t="s">
        <v>602</v>
      </c>
      <c r="C539" s="5"/>
      <c r="D539" s="111" t="s">
        <v>833</v>
      </c>
      <c r="E539" s="89">
        <v>47.02</v>
      </c>
      <c r="F539" s="140"/>
      <c r="G539" s="79">
        <f>(E539*F539)</f>
        <v>0</v>
      </c>
      <c r="H539" s="79"/>
    </row>
    <row r="540" spans="1:8" ht="15" x14ac:dyDescent="0.2">
      <c r="A540" s="14">
        <v>210401</v>
      </c>
      <c r="B540" s="101" t="s">
        <v>603</v>
      </c>
      <c r="C540" s="5"/>
      <c r="D540" s="104" t="s">
        <v>833</v>
      </c>
      <c r="E540" s="78">
        <v>52.9</v>
      </c>
      <c r="F540" s="140"/>
      <c r="G540" s="79">
        <f>(E540*F540)</f>
        <v>0</v>
      </c>
      <c r="H540" s="79"/>
    </row>
    <row r="541" spans="1:8" ht="15.75" x14ac:dyDescent="0.25">
      <c r="A541" s="7"/>
      <c r="B541" s="7"/>
      <c r="C541" s="7" t="s">
        <v>186</v>
      </c>
      <c r="D541" s="6"/>
      <c r="E541" s="73"/>
      <c r="F541" s="141"/>
      <c r="G541" s="74">
        <f>SUM(G214:G540)</f>
        <v>0</v>
      </c>
      <c r="H541" s="74">
        <f>ROUND(G541,-2)</f>
        <v>0</v>
      </c>
    </row>
    <row r="542" spans="1:8" ht="15" x14ac:dyDescent="0.2">
      <c r="A542" s="2"/>
      <c r="B542" s="5"/>
      <c r="C542" s="2"/>
      <c r="D542" s="21"/>
      <c r="E542" s="91"/>
      <c r="F542" s="142"/>
      <c r="G542" s="77">
        <v>0</v>
      </c>
      <c r="H542" s="90"/>
    </row>
    <row r="543" spans="1:8" ht="15.75" x14ac:dyDescent="0.25">
      <c r="A543" s="7" t="s">
        <v>544</v>
      </c>
      <c r="B543" s="15" t="s">
        <v>194</v>
      </c>
      <c r="C543" s="5"/>
      <c r="D543" s="12"/>
      <c r="E543" s="89"/>
      <c r="F543" s="146"/>
      <c r="G543" s="90"/>
      <c r="H543" s="90"/>
    </row>
    <row r="544" spans="1:8" ht="15" x14ac:dyDescent="0.2">
      <c r="A544" s="14">
        <v>320000</v>
      </c>
      <c r="B544" s="101" t="s">
        <v>604</v>
      </c>
      <c r="C544" s="21"/>
      <c r="D544" s="104" t="s">
        <v>856</v>
      </c>
      <c r="E544" s="75">
        <v>1998.38</v>
      </c>
      <c r="F544" s="140"/>
      <c r="G544" s="90">
        <f t="shared" ref="G544:G610" si="14">(E544*F544)</f>
        <v>0</v>
      </c>
      <c r="H544" s="90"/>
    </row>
    <row r="545" spans="1:8" ht="15" x14ac:dyDescent="0.2">
      <c r="A545" s="14">
        <v>320001</v>
      </c>
      <c r="B545" s="101" t="s">
        <v>605</v>
      </c>
      <c r="C545" s="21"/>
      <c r="D545" s="104" t="s">
        <v>856</v>
      </c>
      <c r="E545" s="75">
        <v>2468.59</v>
      </c>
      <c r="F545" s="140"/>
      <c r="G545" s="90">
        <f t="shared" si="14"/>
        <v>0</v>
      </c>
      <c r="H545" s="90"/>
    </row>
    <row r="546" spans="1:8" ht="15" x14ac:dyDescent="0.2">
      <c r="A546" s="14">
        <v>320002</v>
      </c>
      <c r="B546" s="101" t="s">
        <v>195</v>
      </c>
      <c r="C546" s="21"/>
      <c r="D546" s="104" t="s">
        <v>856</v>
      </c>
      <c r="E546" s="75">
        <v>2703.69</v>
      </c>
      <c r="F546" s="140"/>
      <c r="G546" s="90">
        <f t="shared" si="14"/>
        <v>0</v>
      </c>
      <c r="H546" s="90"/>
    </row>
    <row r="547" spans="1:8" ht="15" x14ac:dyDescent="0.2">
      <c r="A547" s="14">
        <v>320003</v>
      </c>
      <c r="B547" s="101" t="s">
        <v>196</v>
      </c>
      <c r="C547" s="21"/>
      <c r="D547" s="104" t="s">
        <v>856</v>
      </c>
      <c r="E547" s="75">
        <v>2938.8</v>
      </c>
      <c r="F547" s="140"/>
      <c r="G547" s="90">
        <f t="shared" si="14"/>
        <v>0</v>
      </c>
      <c r="H547" s="90"/>
    </row>
    <row r="548" spans="1:8" ht="15" x14ac:dyDescent="0.2">
      <c r="A548" s="14">
        <v>320004</v>
      </c>
      <c r="B548" s="101" t="s">
        <v>197</v>
      </c>
      <c r="C548" s="21"/>
      <c r="D548" s="104" t="s">
        <v>856</v>
      </c>
      <c r="E548" s="75">
        <v>3173.9</v>
      </c>
      <c r="F548" s="140"/>
      <c r="G548" s="90">
        <f t="shared" si="14"/>
        <v>0</v>
      </c>
      <c r="H548" s="90"/>
    </row>
    <row r="549" spans="1:8" ht="15" x14ac:dyDescent="0.2">
      <c r="A549" s="14">
        <v>320005</v>
      </c>
      <c r="B549" s="101" t="s">
        <v>198</v>
      </c>
      <c r="C549" s="21"/>
      <c r="D549" s="104" t="s">
        <v>856</v>
      </c>
      <c r="E549" s="75">
        <v>3291.45</v>
      </c>
      <c r="F549" s="140"/>
      <c r="G549" s="90">
        <f t="shared" si="14"/>
        <v>0</v>
      </c>
      <c r="H549" s="90"/>
    </row>
    <row r="550" spans="1:8" ht="15" x14ac:dyDescent="0.2">
      <c r="A550" s="14">
        <v>320006</v>
      </c>
      <c r="B550" s="101" t="s">
        <v>199</v>
      </c>
      <c r="C550" s="21"/>
      <c r="D550" s="104" t="s">
        <v>856</v>
      </c>
      <c r="E550" s="75">
        <v>4702.08</v>
      </c>
      <c r="F550" s="140"/>
      <c r="G550" s="90">
        <f t="shared" si="14"/>
        <v>0</v>
      </c>
      <c r="H550" s="90"/>
    </row>
    <row r="551" spans="1:8" ht="15" x14ac:dyDescent="0.2">
      <c r="A551" s="14">
        <v>320007</v>
      </c>
      <c r="B551" s="101" t="s">
        <v>606</v>
      </c>
      <c r="C551" s="21"/>
      <c r="D551" s="104" t="s">
        <v>856</v>
      </c>
      <c r="E551" s="75">
        <v>6112.7</v>
      </c>
      <c r="F551" s="140"/>
      <c r="G551" s="90">
        <f t="shared" si="14"/>
        <v>0</v>
      </c>
      <c r="H551" s="90"/>
    </row>
    <row r="552" spans="1:8" ht="15" x14ac:dyDescent="0.2">
      <c r="A552" s="14">
        <v>320008</v>
      </c>
      <c r="B552" s="101" t="s">
        <v>200</v>
      </c>
      <c r="C552" s="21"/>
      <c r="D552" s="104" t="s">
        <v>856</v>
      </c>
      <c r="E552" s="75">
        <v>5054.7299999999996</v>
      </c>
      <c r="F552" s="140"/>
      <c r="G552" s="90">
        <f t="shared" si="14"/>
        <v>0</v>
      </c>
      <c r="H552" s="90"/>
    </row>
    <row r="553" spans="1:8" ht="15" x14ac:dyDescent="0.2">
      <c r="A553" s="14">
        <v>320009</v>
      </c>
      <c r="B553" s="101" t="s">
        <v>201</v>
      </c>
      <c r="C553" s="21"/>
      <c r="D553" s="104" t="s">
        <v>856</v>
      </c>
      <c r="E553" s="75">
        <v>6230.25</v>
      </c>
      <c r="F553" s="140"/>
      <c r="G553" s="90">
        <f t="shared" si="14"/>
        <v>0</v>
      </c>
      <c r="H553" s="90"/>
    </row>
    <row r="554" spans="1:8" ht="15" x14ac:dyDescent="0.2">
      <c r="A554" s="14">
        <v>320010</v>
      </c>
      <c r="B554" s="101" t="s">
        <v>202</v>
      </c>
      <c r="C554" s="21"/>
      <c r="D554" s="104" t="s">
        <v>856</v>
      </c>
      <c r="E554" s="75">
        <v>8228.6299999999992</v>
      </c>
      <c r="F554" s="140"/>
      <c r="G554" s="90">
        <f t="shared" si="14"/>
        <v>0</v>
      </c>
      <c r="H554" s="90"/>
    </row>
    <row r="555" spans="1:8" ht="15" x14ac:dyDescent="0.2">
      <c r="A555" s="14">
        <v>320011</v>
      </c>
      <c r="B555" s="101" t="s">
        <v>203</v>
      </c>
      <c r="C555" s="21"/>
      <c r="D555" s="104" t="s">
        <v>856</v>
      </c>
      <c r="E555" s="75">
        <v>10579.67</v>
      </c>
      <c r="F555" s="140"/>
      <c r="G555" s="90">
        <f t="shared" si="14"/>
        <v>0</v>
      </c>
      <c r="H555" s="90"/>
    </row>
    <row r="556" spans="1:8" ht="15" x14ac:dyDescent="0.2">
      <c r="A556" s="14">
        <v>320012</v>
      </c>
      <c r="B556" s="101" t="s">
        <v>204</v>
      </c>
      <c r="C556" s="21"/>
      <c r="D556" s="104" t="s">
        <v>856</v>
      </c>
      <c r="E556" s="75">
        <v>12930.71</v>
      </c>
      <c r="F556" s="140"/>
      <c r="G556" s="90">
        <f t="shared" si="14"/>
        <v>0</v>
      </c>
      <c r="H556" s="90"/>
    </row>
    <row r="557" spans="1:8" ht="15" x14ac:dyDescent="0.2">
      <c r="A557" s="14">
        <v>320013</v>
      </c>
      <c r="B557" s="101" t="s">
        <v>205</v>
      </c>
      <c r="C557" s="21"/>
      <c r="D557" s="104" t="s">
        <v>856</v>
      </c>
      <c r="E557" s="75">
        <v>14811.54</v>
      </c>
      <c r="F557" s="140"/>
      <c r="G557" s="90">
        <f t="shared" si="14"/>
        <v>0</v>
      </c>
      <c r="H557" s="90"/>
    </row>
    <row r="558" spans="1:8" ht="15" x14ac:dyDescent="0.2">
      <c r="A558" s="14">
        <v>320014</v>
      </c>
      <c r="B558" s="101" t="s">
        <v>206</v>
      </c>
      <c r="C558" s="21"/>
      <c r="D558" s="104" t="s">
        <v>856</v>
      </c>
      <c r="E558" s="75">
        <v>17985.439999999999</v>
      </c>
      <c r="F558" s="140"/>
      <c r="G558" s="90">
        <f t="shared" si="14"/>
        <v>0</v>
      </c>
      <c r="H558" s="90"/>
    </row>
    <row r="559" spans="1:8" ht="15" x14ac:dyDescent="0.2">
      <c r="A559" s="14"/>
      <c r="B559" s="5"/>
      <c r="C559" s="21"/>
      <c r="D559" s="21"/>
      <c r="E559" s="114"/>
      <c r="F559" s="146"/>
      <c r="G559" s="77">
        <v>0</v>
      </c>
      <c r="H559" s="90"/>
    </row>
    <row r="560" spans="1:8" ht="15" x14ac:dyDescent="0.2">
      <c r="A560" s="14">
        <v>321000</v>
      </c>
      <c r="B560" s="101" t="s">
        <v>207</v>
      </c>
      <c r="C560" s="12"/>
      <c r="D560" s="102" t="s">
        <v>856</v>
      </c>
      <c r="E560" s="76">
        <v>881.64</v>
      </c>
      <c r="F560" s="140"/>
      <c r="G560" s="90">
        <f t="shared" si="14"/>
        <v>0</v>
      </c>
      <c r="H560" s="90"/>
    </row>
    <row r="561" spans="1:8" ht="15" x14ac:dyDescent="0.2">
      <c r="A561" s="14">
        <v>321001</v>
      </c>
      <c r="B561" s="101" t="s">
        <v>208</v>
      </c>
      <c r="C561" s="12"/>
      <c r="D561" s="102" t="s">
        <v>856</v>
      </c>
      <c r="E561" s="76">
        <v>2233.4899999999998</v>
      </c>
      <c r="F561" s="140"/>
      <c r="G561" s="90">
        <f t="shared" si="14"/>
        <v>0</v>
      </c>
      <c r="H561" s="90"/>
    </row>
    <row r="562" spans="1:8" ht="15" x14ac:dyDescent="0.2">
      <c r="A562" s="14">
        <v>321002</v>
      </c>
      <c r="B562" s="101" t="s">
        <v>209</v>
      </c>
      <c r="C562" s="12"/>
      <c r="D562" s="102" t="s">
        <v>856</v>
      </c>
      <c r="E562" s="76">
        <v>2468.59</v>
      </c>
      <c r="F562" s="140"/>
      <c r="G562" s="90">
        <f t="shared" si="14"/>
        <v>0</v>
      </c>
      <c r="H562" s="90"/>
    </row>
    <row r="563" spans="1:8" ht="15" x14ac:dyDescent="0.2">
      <c r="A563" s="14">
        <v>321003</v>
      </c>
      <c r="B563" s="101" t="s">
        <v>607</v>
      </c>
      <c r="C563" s="12"/>
      <c r="D563" s="102" t="s">
        <v>856</v>
      </c>
      <c r="E563" s="76">
        <v>2821.25</v>
      </c>
      <c r="F563" s="140"/>
      <c r="G563" s="90">
        <f t="shared" si="14"/>
        <v>0</v>
      </c>
      <c r="H563" s="90"/>
    </row>
    <row r="564" spans="1:8" ht="15" x14ac:dyDescent="0.2">
      <c r="A564" s="14">
        <v>321004</v>
      </c>
      <c r="B564" s="101" t="s">
        <v>210</v>
      </c>
      <c r="C564" s="12"/>
      <c r="D564" s="102" t="s">
        <v>856</v>
      </c>
      <c r="E564" s="76">
        <v>3173.9</v>
      </c>
      <c r="F564" s="140"/>
      <c r="G564" s="90">
        <f t="shared" si="14"/>
        <v>0</v>
      </c>
      <c r="H564" s="90"/>
    </row>
    <row r="565" spans="1:8" ht="15" x14ac:dyDescent="0.2">
      <c r="A565" s="14">
        <v>321005</v>
      </c>
      <c r="B565" s="101" t="s">
        <v>608</v>
      </c>
      <c r="C565" s="12"/>
      <c r="D565" s="102" t="s">
        <v>856</v>
      </c>
      <c r="E565" s="76">
        <v>3937.99</v>
      </c>
      <c r="F565" s="140"/>
      <c r="G565" s="90">
        <f t="shared" si="14"/>
        <v>0</v>
      </c>
      <c r="H565" s="90"/>
    </row>
    <row r="566" spans="1:8" ht="15" x14ac:dyDescent="0.2">
      <c r="A566" s="14">
        <v>321006</v>
      </c>
      <c r="B566" s="101" t="s">
        <v>211</v>
      </c>
      <c r="C566" s="12"/>
      <c r="D566" s="102" t="s">
        <v>856</v>
      </c>
      <c r="E566" s="76">
        <v>4702.08</v>
      </c>
      <c r="F566" s="140"/>
      <c r="G566" s="90">
        <f t="shared" si="14"/>
        <v>0</v>
      </c>
      <c r="H566" s="90"/>
    </row>
    <row r="567" spans="1:8" ht="15" x14ac:dyDescent="0.2">
      <c r="A567" s="14">
        <v>321007</v>
      </c>
      <c r="B567" s="101" t="s">
        <v>609</v>
      </c>
      <c r="C567" s="12"/>
      <c r="D567" s="102" t="s">
        <v>856</v>
      </c>
      <c r="E567" s="76">
        <v>5995.15</v>
      </c>
      <c r="F567" s="140"/>
      <c r="G567" s="90">
        <f t="shared" si="14"/>
        <v>0</v>
      </c>
      <c r="H567" s="90"/>
    </row>
    <row r="568" spans="1:8" ht="15" x14ac:dyDescent="0.2">
      <c r="A568" s="14">
        <v>321008</v>
      </c>
      <c r="B568" s="101" t="s">
        <v>212</v>
      </c>
      <c r="C568" s="12"/>
      <c r="D568" s="102" t="s">
        <v>856</v>
      </c>
      <c r="E568" s="76">
        <v>7288.22</v>
      </c>
      <c r="F568" s="140"/>
      <c r="G568" s="90">
        <f t="shared" si="14"/>
        <v>0</v>
      </c>
      <c r="H568" s="90"/>
    </row>
    <row r="569" spans="1:8" ht="15" x14ac:dyDescent="0.2">
      <c r="A569" s="14">
        <v>321009</v>
      </c>
      <c r="B569" s="101" t="s">
        <v>213</v>
      </c>
      <c r="C569" s="12"/>
      <c r="D569" s="102" t="s">
        <v>856</v>
      </c>
      <c r="E569" s="76">
        <v>9228.6299999999992</v>
      </c>
      <c r="F569" s="140"/>
      <c r="G569" s="90">
        <f t="shared" si="14"/>
        <v>0</v>
      </c>
      <c r="H569" s="90"/>
    </row>
    <row r="570" spans="1:8" ht="15" x14ac:dyDescent="0.2">
      <c r="A570" s="14">
        <v>321010</v>
      </c>
      <c r="B570" s="101" t="s">
        <v>214</v>
      </c>
      <c r="C570" s="12"/>
      <c r="D570" s="102" t="s">
        <v>856</v>
      </c>
      <c r="E570" s="76">
        <v>9169.0499999999993</v>
      </c>
      <c r="F570" s="140"/>
      <c r="G570" s="90">
        <f t="shared" si="14"/>
        <v>0</v>
      </c>
      <c r="H570" s="90"/>
    </row>
    <row r="571" spans="1:8" ht="15" x14ac:dyDescent="0.2">
      <c r="A571" s="14">
        <v>321011</v>
      </c>
      <c r="B571" s="101" t="s">
        <v>215</v>
      </c>
      <c r="C571" s="12"/>
      <c r="D571" s="102" t="s">
        <v>856</v>
      </c>
      <c r="E571" s="76">
        <v>12519.28</v>
      </c>
      <c r="F571" s="140"/>
      <c r="G571" s="90">
        <f t="shared" si="14"/>
        <v>0</v>
      </c>
      <c r="H571" s="90"/>
    </row>
    <row r="572" spans="1:8" ht="15" x14ac:dyDescent="0.2">
      <c r="A572" s="14">
        <v>321012</v>
      </c>
      <c r="B572" s="101" t="s">
        <v>217</v>
      </c>
      <c r="C572" s="12"/>
      <c r="D572" s="102" t="s">
        <v>856</v>
      </c>
      <c r="E572" s="76">
        <v>14458.88</v>
      </c>
      <c r="F572" s="140"/>
      <c r="G572" s="90">
        <f t="shared" si="14"/>
        <v>0</v>
      </c>
      <c r="H572" s="90"/>
    </row>
    <row r="573" spans="1:8" ht="15" x14ac:dyDescent="0.2">
      <c r="A573" s="14"/>
      <c r="B573" s="5"/>
      <c r="C573" s="12"/>
      <c r="D573" s="112"/>
      <c r="E573" s="89"/>
      <c r="F573" s="146"/>
      <c r="G573" s="77">
        <v>0</v>
      </c>
      <c r="H573" s="90"/>
    </row>
    <row r="574" spans="1:8" ht="15" x14ac:dyDescent="0.2">
      <c r="A574" s="14">
        <v>323000</v>
      </c>
      <c r="B574" s="101" t="s">
        <v>218</v>
      </c>
      <c r="C574" s="12"/>
      <c r="D574" s="102" t="s">
        <v>856</v>
      </c>
      <c r="E574" s="78">
        <v>1410.82</v>
      </c>
      <c r="F574" s="140"/>
      <c r="G574" s="90">
        <f t="shared" si="14"/>
        <v>0</v>
      </c>
      <c r="H574" s="90"/>
    </row>
    <row r="575" spans="1:8" ht="15" x14ac:dyDescent="0.2">
      <c r="A575" s="14">
        <v>323001</v>
      </c>
      <c r="B575" s="101" t="s">
        <v>219</v>
      </c>
      <c r="C575" s="12"/>
      <c r="D575" s="102" t="s">
        <v>856</v>
      </c>
      <c r="E575" s="78">
        <v>1528.17</v>
      </c>
      <c r="F575" s="140"/>
      <c r="G575" s="90">
        <f t="shared" si="14"/>
        <v>0</v>
      </c>
      <c r="H575" s="90"/>
    </row>
    <row r="576" spans="1:8" ht="15" x14ac:dyDescent="0.2">
      <c r="A576" s="14">
        <v>323002</v>
      </c>
      <c r="B576" s="101" t="s">
        <v>220</v>
      </c>
      <c r="C576" s="12"/>
      <c r="D576" s="102" t="s">
        <v>856</v>
      </c>
      <c r="E576" s="78">
        <v>1998.38</v>
      </c>
      <c r="F576" s="140"/>
      <c r="G576" s="90">
        <f t="shared" si="14"/>
        <v>0</v>
      </c>
      <c r="H576" s="90"/>
    </row>
    <row r="577" spans="1:8" ht="15" x14ac:dyDescent="0.2">
      <c r="A577" s="14">
        <v>323003</v>
      </c>
      <c r="B577" s="101" t="s">
        <v>610</v>
      </c>
      <c r="C577" s="12"/>
      <c r="D577" s="102" t="s">
        <v>856</v>
      </c>
      <c r="E577" s="78">
        <v>2586.14</v>
      </c>
      <c r="F577" s="140"/>
      <c r="G577" s="90">
        <f t="shared" si="14"/>
        <v>0</v>
      </c>
      <c r="H577" s="90"/>
    </row>
    <row r="578" spans="1:8" ht="15" x14ac:dyDescent="0.2">
      <c r="A578" s="14">
        <v>323004</v>
      </c>
      <c r="B578" s="101" t="s">
        <v>221</v>
      </c>
      <c r="C578" s="12"/>
      <c r="D578" s="102" t="s">
        <v>856</v>
      </c>
      <c r="E578" s="78">
        <v>2938.8</v>
      </c>
      <c r="F578" s="140"/>
      <c r="G578" s="90">
        <f t="shared" si="14"/>
        <v>0</v>
      </c>
      <c r="H578" s="90"/>
    </row>
    <row r="579" spans="1:8" ht="15" x14ac:dyDescent="0.2">
      <c r="A579" s="14">
        <v>323005</v>
      </c>
      <c r="B579" s="101" t="s">
        <v>611</v>
      </c>
      <c r="C579" s="12"/>
      <c r="D579" s="102" t="s">
        <v>856</v>
      </c>
      <c r="E579" s="78">
        <v>3761.66</v>
      </c>
      <c r="F579" s="140"/>
      <c r="G579" s="90">
        <f t="shared" si="14"/>
        <v>0</v>
      </c>
      <c r="H579" s="90"/>
    </row>
    <row r="580" spans="1:8" ht="15" x14ac:dyDescent="0.2">
      <c r="A580" s="14">
        <v>323006</v>
      </c>
      <c r="B580" s="101" t="s">
        <v>222</v>
      </c>
      <c r="C580" s="12"/>
      <c r="D580" s="102" t="s">
        <v>856</v>
      </c>
      <c r="E580" s="78">
        <v>4349.42</v>
      </c>
      <c r="F580" s="140"/>
      <c r="G580" s="90">
        <f t="shared" si="14"/>
        <v>0</v>
      </c>
      <c r="H580" s="90"/>
    </row>
    <row r="581" spans="1:8" ht="15" x14ac:dyDescent="0.2">
      <c r="A581" s="14">
        <v>323007</v>
      </c>
      <c r="B581" s="101" t="s">
        <v>612</v>
      </c>
      <c r="C581" s="12"/>
      <c r="D581" s="102" t="s">
        <v>856</v>
      </c>
      <c r="E581" s="78">
        <v>6465.35</v>
      </c>
      <c r="F581" s="140"/>
      <c r="G581" s="90">
        <f t="shared" si="14"/>
        <v>0</v>
      </c>
      <c r="H581" s="90"/>
    </row>
    <row r="582" spans="1:8" ht="15" x14ac:dyDescent="0.2">
      <c r="A582" s="14">
        <v>323008</v>
      </c>
      <c r="B582" s="101" t="s">
        <v>223</v>
      </c>
      <c r="C582" s="12"/>
      <c r="D582" s="102" t="s">
        <v>856</v>
      </c>
      <c r="E582" s="78">
        <v>8228.6299999999992</v>
      </c>
      <c r="F582" s="140"/>
      <c r="G582" s="90">
        <f t="shared" si="14"/>
        <v>0</v>
      </c>
      <c r="H582" s="90"/>
    </row>
    <row r="583" spans="1:8" ht="15" x14ac:dyDescent="0.2">
      <c r="A583" s="14">
        <v>323009</v>
      </c>
      <c r="B583" s="101" t="s">
        <v>224</v>
      </c>
      <c r="C583" s="12"/>
      <c r="D583" s="102" t="s">
        <v>856</v>
      </c>
      <c r="E583" s="78">
        <v>10109.459999999999</v>
      </c>
      <c r="F583" s="140"/>
      <c r="G583" s="90">
        <f t="shared" si="14"/>
        <v>0</v>
      </c>
      <c r="H583" s="90"/>
    </row>
    <row r="584" spans="1:8" ht="15" x14ac:dyDescent="0.2">
      <c r="A584" s="14">
        <v>323010</v>
      </c>
      <c r="B584" s="101" t="s">
        <v>225</v>
      </c>
      <c r="C584" s="12"/>
      <c r="D584" s="102" t="s">
        <v>856</v>
      </c>
      <c r="E584" s="78">
        <v>12107.85</v>
      </c>
      <c r="F584" s="140"/>
      <c r="G584" s="90">
        <f t="shared" si="14"/>
        <v>0</v>
      </c>
      <c r="H584" s="90"/>
    </row>
    <row r="585" spans="1:8" ht="15" x14ac:dyDescent="0.2">
      <c r="A585" s="14">
        <v>323011</v>
      </c>
      <c r="B585" s="101" t="s">
        <v>226</v>
      </c>
      <c r="C585" s="12"/>
      <c r="D585" s="102" t="s">
        <v>856</v>
      </c>
      <c r="E585" s="78">
        <v>14811.54</v>
      </c>
      <c r="F585" s="140"/>
      <c r="G585" s="90">
        <f t="shared" si="14"/>
        <v>0</v>
      </c>
      <c r="H585" s="90"/>
    </row>
    <row r="586" spans="1:8" ht="15" x14ac:dyDescent="0.2">
      <c r="A586" s="14">
        <v>323012</v>
      </c>
      <c r="B586" s="101" t="s">
        <v>227</v>
      </c>
      <c r="C586" s="12"/>
      <c r="D586" s="102" t="s">
        <v>856</v>
      </c>
      <c r="E586" s="78">
        <v>17397.68</v>
      </c>
      <c r="F586" s="140"/>
      <c r="G586" s="90">
        <f t="shared" si="14"/>
        <v>0</v>
      </c>
      <c r="H586" s="90"/>
    </row>
    <row r="587" spans="1:8" ht="15" x14ac:dyDescent="0.2">
      <c r="A587" s="14"/>
      <c r="B587" s="5"/>
      <c r="C587" s="12"/>
      <c r="D587" s="112"/>
      <c r="E587" s="89"/>
      <c r="F587" s="146"/>
      <c r="G587" s="77">
        <v>0</v>
      </c>
      <c r="H587" s="90"/>
    </row>
    <row r="588" spans="1:8" ht="15" x14ac:dyDescent="0.2">
      <c r="A588" s="14">
        <v>324000</v>
      </c>
      <c r="B588" s="101" t="s">
        <v>228</v>
      </c>
      <c r="C588" s="21"/>
      <c r="D588" s="102" t="s">
        <v>856</v>
      </c>
      <c r="E588" s="78">
        <v>1152.01</v>
      </c>
      <c r="F588" s="140"/>
      <c r="G588" s="90">
        <f t="shared" si="14"/>
        <v>0</v>
      </c>
      <c r="H588" s="90"/>
    </row>
    <row r="589" spans="1:8" ht="15" x14ac:dyDescent="0.2">
      <c r="A589" s="14">
        <v>324001</v>
      </c>
      <c r="B589" s="101" t="s">
        <v>229</v>
      </c>
      <c r="C589" s="21"/>
      <c r="D589" s="102" t="s">
        <v>856</v>
      </c>
      <c r="E589" s="78">
        <v>1175.52</v>
      </c>
      <c r="F589" s="140"/>
      <c r="G589" s="90">
        <f t="shared" si="14"/>
        <v>0</v>
      </c>
      <c r="H589" s="90"/>
    </row>
    <row r="590" spans="1:8" ht="15" x14ac:dyDescent="0.2">
      <c r="A590" s="14">
        <v>324002</v>
      </c>
      <c r="B590" s="101" t="s">
        <v>230</v>
      </c>
      <c r="C590" s="21"/>
      <c r="D590" s="102" t="s">
        <v>856</v>
      </c>
      <c r="E590" s="78">
        <v>2115.9299999999998</v>
      </c>
      <c r="F590" s="140"/>
      <c r="G590" s="90">
        <f t="shared" si="14"/>
        <v>0</v>
      </c>
      <c r="H590" s="90"/>
    </row>
    <row r="591" spans="1:8" ht="15" x14ac:dyDescent="0.2">
      <c r="A591" s="14">
        <v>324003</v>
      </c>
      <c r="B591" s="101" t="s">
        <v>231</v>
      </c>
      <c r="C591" s="21"/>
      <c r="D591" s="102" t="s">
        <v>856</v>
      </c>
      <c r="E591" s="78">
        <v>2351.04</v>
      </c>
      <c r="F591" s="140"/>
      <c r="G591" s="90">
        <f t="shared" si="14"/>
        <v>0</v>
      </c>
      <c r="H591" s="90"/>
    </row>
    <row r="592" spans="1:8" ht="15" x14ac:dyDescent="0.2">
      <c r="A592" s="14">
        <v>324004</v>
      </c>
      <c r="B592" s="101" t="s">
        <v>232</v>
      </c>
      <c r="C592" s="21"/>
      <c r="D592" s="102" t="s">
        <v>856</v>
      </c>
      <c r="E592" s="78">
        <v>2586.14</v>
      </c>
      <c r="F592" s="140"/>
      <c r="G592" s="90">
        <f t="shared" si="14"/>
        <v>0</v>
      </c>
      <c r="H592" s="90"/>
    </row>
    <row r="593" spans="1:8" ht="15" x14ac:dyDescent="0.2">
      <c r="A593" s="14">
        <v>324005</v>
      </c>
      <c r="B593" s="101" t="s">
        <v>233</v>
      </c>
      <c r="C593" s="21"/>
      <c r="D593" s="102" t="s">
        <v>856</v>
      </c>
      <c r="E593" s="78">
        <v>3879.21</v>
      </c>
      <c r="F593" s="140"/>
      <c r="G593" s="90">
        <f t="shared" si="14"/>
        <v>0</v>
      </c>
      <c r="H593" s="90"/>
    </row>
    <row r="594" spans="1:8" ht="15" x14ac:dyDescent="0.2">
      <c r="A594" s="14">
        <v>324006</v>
      </c>
      <c r="B594" s="101" t="s">
        <v>234</v>
      </c>
      <c r="C594" s="21"/>
      <c r="D594" s="102" t="s">
        <v>856</v>
      </c>
      <c r="E594" s="78">
        <v>4114.32</v>
      </c>
      <c r="F594" s="140"/>
      <c r="G594" s="90">
        <f t="shared" si="14"/>
        <v>0</v>
      </c>
      <c r="H594" s="90"/>
    </row>
    <row r="595" spans="1:8" ht="15" x14ac:dyDescent="0.2">
      <c r="A595" s="14">
        <v>324007</v>
      </c>
      <c r="B595" s="101" t="s">
        <v>235</v>
      </c>
      <c r="C595" s="21"/>
      <c r="D595" s="102" t="s">
        <v>856</v>
      </c>
      <c r="E595" s="78">
        <v>9169.0499999999993</v>
      </c>
      <c r="F595" s="140"/>
      <c r="G595" s="90">
        <f t="shared" si="14"/>
        <v>0</v>
      </c>
      <c r="H595" s="90"/>
    </row>
    <row r="596" spans="1:8" ht="15" x14ac:dyDescent="0.2">
      <c r="A596" s="14">
        <v>324008</v>
      </c>
      <c r="B596" s="101" t="s">
        <v>236</v>
      </c>
      <c r="C596" s="21"/>
      <c r="D596" s="102" t="s">
        <v>856</v>
      </c>
      <c r="E596" s="78">
        <v>9404.15</v>
      </c>
      <c r="F596" s="140"/>
      <c r="G596" s="90">
        <f t="shared" si="14"/>
        <v>0</v>
      </c>
      <c r="H596" s="90"/>
    </row>
    <row r="597" spans="1:8" ht="15" x14ac:dyDescent="0.2">
      <c r="A597" s="14">
        <v>324009</v>
      </c>
      <c r="B597" s="101" t="s">
        <v>237</v>
      </c>
      <c r="C597" s="21"/>
      <c r="D597" s="102" t="s">
        <v>856</v>
      </c>
      <c r="E597" s="78">
        <v>12930.71</v>
      </c>
      <c r="F597" s="140"/>
      <c r="G597" s="90">
        <f t="shared" si="14"/>
        <v>0</v>
      </c>
      <c r="H597" s="90"/>
    </row>
    <row r="598" spans="1:8" ht="15" x14ac:dyDescent="0.2">
      <c r="A598" s="14">
        <v>324010</v>
      </c>
      <c r="B598" s="101" t="s">
        <v>238</v>
      </c>
      <c r="C598" s="21"/>
      <c r="D598" s="102" t="s">
        <v>856</v>
      </c>
      <c r="E598" s="78">
        <v>13048.26</v>
      </c>
      <c r="F598" s="140"/>
      <c r="G598" s="90">
        <f t="shared" si="14"/>
        <v>0</v>
      </c>
      <c r="H598" s="90"/>
    </row>
    <row r="599" spans="1:8" ht="15" x14ac:dyDescent="0.2">
      <c r="A599" s="14"/>
      <c r="B599" s="5"/>
      <c r="C599" s="21"/>
      <c r="D599" s="112"/>
      <c r="E599" s="91"/>
      <c r="F599" s="146"/>
      <c r="G599" s="77">
        <v>0</v>
      </c>
      <c r="H599" s="90"/>
    </row>
    <row r="600" spans="1:8" ht="15" x14ac:dyDescent="0.2">
      <c r="A600" s="14">
        <v>325000</v>
      </c>
      <c r="B600" s="5" t="s">
        <v>239</v>
      </c>
      <c r="C600" s="21"/>
      <c r="D600" s="112" t="s">
        <v>856</v>
      </c>
      <c r="E600" s="75">
        <v>1528.17</v>
      </c>
      <c r="F600" s="140"/>
      <c r="G600" s="90">
        <f t="shared" si="14"/>
        <v>0</v>
      </c>
      <c r="H600" s="90"/>
    </row>
    <row r="601" spans="1:8" ht="15" x14ac:dyDescent="0.2">
      <c r="A601" s="14">
        <v>325001</v>
      </c>
      <c r="B601" s="5" t="s">
        <v>240</v>
      </c>
      <c r="C601" s="21"/>
      <c r="D601" s="112" t="s">
        <v>856</v>
      </c>
      <c r="E601" s="75">
        <v>1963.12</v>
      </c>
      <c r="F601" s="140"/>
      <c r="G601" s="90">
        <f t="shared" si="14"/>
        <v>0</v>
      </c>
      <c r="H601" s="90"/>
    </row>
    <row r="602" spans="1:8" ht="15" x14ac:dyDescent="0.2">
      <c r="A602" s="14">
        <v>325002</v>
      </c>
      <c r="B602" s="5" t="s">
        <v>241</v>
      </c>
      <c r="C602" s="21"/>
      <c r="D602" s="112" t="s">
        <v>856</v>
      </c>
      <c r="E602" s="75">
        <v>2351.04</v>
      </c>
      <c r="F602" s="140"/>
      <c r="G602" s="90">
        <f t="shared" si="14"/>
        <v>0</v>
      </c>
      <c r="H602" s="90"/>
    </row>
    <row r="603" spans="1:8" ht="15" x14ac:dyDescent="0.2">
      <c r="A603" s="14">
        <v>325003</v>
      </c>
      <c r="B603" s="5" t="s">
        <v>242</v>
      </c>
      <c r="C603" s="21"/>
      <c r="D603" s="112" t="s">
        <v>856</v>
      </c>
      <c r="E603" s="75">
        <v>2586.14</v>
      </c>
      <c r="F603" s="140"/>
      <c r="G603" s="90">
        <f t="shared" si="14"/>
        <v>0</v>
      </c>
      <c r="H603" s="90"/>
    </row>
    <row r="604" spans="1:8" ht="15" x14ac:dyDescent="0.2">
      <c r="A604" s="14">
        <v>325004</v>
      </c>
      <c r="B604" s="5" t="s">
        <v>243</v>
      </c>
      <c r="C604" s="21"/>
      <c r="D604" s="112" t="s">
        <v>856</v>
      </c>
      <c r="E604" s="75">
        <v>2938.8</v>
      </c>
      <c r="F604" s="140"/>
      <c r="G604" s="90">
        <f t="shared" si="14"/>
        <v>0</v>
      </c>
      <c r="H604" s="90"/>
    </row>
    <row r="605" spans="1:8" ht="15" x14ac:dyDescent="0.2">
      <c r="A605" s="14">
        <v>325005</v>
      </c>
      <c r="B605" s="5" t="s">
        <v>244</v>
      </c>
      <c r="C605" s="21"/>
      <c r="D605" s="112" t="s">
        <v>856</v>
      </c>
      <c r="E605" s="75">
        <v>4349.42</v>
      </c>
      <c r="F605" s="140"/>
      <c r="G605" s="90">
        <f t="shared" si="14"/>
        <v>0</v>
      </c>
      <c r="H605" s="90"/>
    </row>
    <row r="606" spans="1:8" ht="15" x14ac:dyDescent="0.2">
      <c r="A606" s="14">
        <v>325006</v>
      </c>
      <c r="B606" s="5" t="s">
        <v>245</v>
      </c>
      <c r="C606" s="21"/>
      <c r="D606" s="112" t="s">
        <v>856</v>
      </c>
      <c r="E606" s="75">
        <v>5407.39</v>
      </c>
      <c r="F606" s="140"/>
      <c r="G606" s="90">
        <f t="shared" si="14"/>
        <v>0</v>
      </c>
      <c r="H606" s="90"/>
    </row>
    <row r="607" spans="1:8" ht="15" x14ac:dyDescent="0.2">
      <c r="A607" s="14">
        <v>325007</v>
      </c>
      <c r="B607" s="5" t="s">
        <v>246</v>
      </c>
      <c r="C607" s="21"/>
      <c r="D607" s="112" t="s">
        <v>856</v>
      </c>
      <c r="E607" s="75">
        <v>6818.01</v>
      </c>
      <c r="F607" s="140"/>
      <c r="G607" s="90">
        <f t="shared" si="14"/>
        <v>0</v>
      </c>
      <c r="H607" s="90"/>
    </row>
    <row r="608" spans="1:8" ht="15" x14ac:dyDescent="0.2">
      <c r="A608" s="14">
        <v>325008</v>
      </c>
      <c r="B608" s="5" t="s">
        <v>247</v>
      </c>
      <c r="C608" s="21"/>
      <c r="D608" s="112" t="s">
        <v>856</v>
      </c>
      <c r="E608" s="75">
        <v>7993.53</v>
      </c>
      <c r="F608" s="140"/>
      <c r="G608" s="90">
        <f t="shared" si="14"/>
        <v>0</v>
      </c>
      <c r="H608" s="90"/>
    </row>
    <row r="609" spans="1:8" ht="15" x14ac:dyDescent="0.2">
      <c r="A609" s="14">
        <v>325009</v>
      </c>
      <c r="B609" s="5" t="s">
        <v>248</v>
      </c>
      <c r="C609" s="21"/>
      <c r="D609" s="112" t="s">
        <v>856</v>
      </c>
      <c r="E609" s="75">
        <v>9756.81</v>
      </c>
      <c r="F609" s="140"/>
      <c r="G609" s="90">
        <f t="shared" si="14"/>
        <v>0</v>
      </c>
      <c r="H609" s="90"/>
    </row>
    <row r="610" spans="1:8" ht="15" x14ac:dyDescent="0.2">
      <c r="A610" s="14">
        <v>325010</v>
      </c>
      <c r="B610" s="5" t="s">
        <v>249</v>
      </c>
      <c r="C610" s="21"/>
      <c r="D610" s="112" t="s">
        <v>856</v>
      </c>
      <c r="E610" s="75">
        <v>11284.98</v>
      </c>
      <c r="F610" s="140"/>
      <c r="G610" s="90">
        <f t="shared" si="14"/>
        <v>0</v>
      </c>
      <c r="H610" s="90"/>
    </row>
    <row r="611" spans="1:8" ht="15" x14ac:dyDescent="0.2">
      <c r="A611" s="14">
        <v>325011</v>
      </c>
      <c r="B611" s="5" t="s">
        <v>250</v>
      </c>
      <c r="C611" s="21"/>
      <c r="D611" s="112" t="s">
        <v>856</v>
      </c>
      <c r="E611" s="75">
        <v>13283.36</v>
      </c>
      <c r="F611" s="140"/>
      <c r="G611" s="90">
        <f t="shared" ref="G611:G688" si="15">(E611*F611)</f>
        <v>0</v>
      </c>
      <c r="H611" s="90"/>
    </row>
    <row r="612" spans="1:8" ht="15" x14ac:dyDescent="0.2">
      <c r="A612" s="14"/>
      <c r="B612" s="5"/>
      <c r="C612" s="21"/>
      <c r="D612" s="112"/>
      <c r="E612" s="110"/>
      <c r="F612" s="146"/>
      <c r="G612" s="77">
        <v>0</v>
      </c>
      <c r="H612" s="90"/>
    </row>
    <row r="613" spans="1:8" ht="15" x14ac:dyDescent="0.2">
      <c r="A613" s="14">
        <v>326000</v>
      </c>
      <c r="B613" s="101" t="s">
        <v>251</v>
      </c>
      <c r="C613" s="21"/>
      <c r="D613" s="112" t="s">
        <v>856</v>
      </c>
      <c r="E613" s="75">
        <v>1410.62</v>
      </c>
      <c r="F613" s="140"/>
      <c r="G613" s="90">
        <f t="shared" si="15"/>
        <v>0</v>
      </c>
      <c r="H613" s="90"/>
    </row>
    <row r="614" spans="1:8" ht="15" x14ac:dyDescent="0.2">
      <c r="A614" s="14">
        <v>326001</v>
      </c>
      <c r="B614" s="101" t="s">
        <v>252</v>
      </c>
      <c r="C614" s="21"/>
      <c r="D614" s="112" t="s">
        <v>856</v>
      </c>
      <c r="E614" s="75">
        <v>1998.38</v>
      </c>
      <c r="F614" s="140"/>
      <c r="G614" s="90">
        <f t="shared" si="15"/>
        <v>0</v>
      </c>
      <c r="H614" s="90"/>
    </row>
    <row r="615" spans="1:8" ht="15" x14ac:dyDescent="0.2">
      <c r="A615" s="14">
        <v>326002</v>
      </c>
      <c r="B615" s="101" t="s">
        <v>253</v>
      </c>
      <c r="C615" s="21"/>
      <c r="D615" s="112" t="s">
        <v>856</v>
      </c>
      <c r="E615" s="75">
        <v>2351.04</v>
      </c>
      <c r="F615" s="140"/>
      <c r="G615" s="90">
        <f t="shared" si="15"/>
        <v>0</v>
      </c>
      <c r="H615" s="90"/>
    </row>
    <row r="616" spans="1:8" ht="15" x14ac:dyDescent="0.2">
      <c r="A616" s="14">
        <v>326003</v>
      </c>
      <c r="B616" s="101" t="s">
        <v>254</v>
      </c>
      <c r="C616" s="21"/>
      <c r="D616" s="112" t="s">
        <v>856</v>
      </c>
      <c r="E616" s="75">
        <v>2703.89</v>
      </c>
      <c r="F616" s="140"/>
      <c r="G616" s="90">
        <f t="shared" si="15"/>
        <v>0</v>
      </c>
      <c r="H616" s="90"/>
    </row>
    <row r="617" spans="1:8" ht="15" x14ac:dyDescent="0.2">
      <c r="A617" s="14">
        <v>326004</v>
      </c>
      <c r="B617" s="101" t="s">
        <v>255</v>
      </c>
      <c r="C617" s="21"/>
      <c r="D617" s="112" t="s">
        <v>856</v>
      </c>
      <c r="E617" s="75">
        <v>3173.9</v>
      </c>
      <c r="F617" s="140"/>
      <c r="G617" s="90">
        <f t="shared" si="15"/>
        <v>0</v>
      </c>
      <c r="H617" s="90"/>
    </row>
    <row r="618" spans="1:8" ht="15" x14ac:dyDescent="0.2">
      <c r="A618" s="14">
        <v>326005</v>
      </c>
      <c r="B618" s="101" t="s">
        <v>256</v>
      </c>
      <c r="C618" s="21"/>
      <c r="D618" s="112" t="s">
        <v>856</v>
      </c>
      <c r="E618" s="75">
        <v>3526.56</v>
      </c>
      <c r="F618" s="140"/>
      <c r="G618" s="90">
        <f t="shared" si="15"/>
        <v>0</v>
      </c>
      <c r="H618" s="90"/>
    </row>
    <row r="619" spans="1:8" ht="15" x14ac:dyDescent="0.2">
      <c r="A619" s="14">
        <v>326006</v>
      </c>
      <c r="B619" s="101" t="s">
        <v>257</v>
      </c>
      <c r="C619" s="21"/>
      <c r="D619" s="112" t="s">
        <v>856</v>
      </c>
      <c r="E619" s="75">
        <v>4466.97</v>
      </c>
      <c r="F619" s="140"/>
      <c r="G619" s="90">
        <f t="shared" si="15"/>
        <v>0</v>
      </c>
      <c r="H619" s="90"/>
    </row>
    <row r="620" spans="1:8" ht="15" x14ac:dyDescent="0.2">
      <c r="A620" s="14">
        <v>326007</v>
      </c>
      <c r="B620" s="101" t="s">
        <v>258</v>
      </c>
      <c r="C620" s="21"/>
      <c r="D620" s="112" t="s">
        <v>856</v>
      </c>
      <c r="E620" s="75">
        <v>5407.39</v>
      </c>
      <c r="F620" s="140"/>
      <c r="G620" s="90">
        <f t="shared" si="15"/>
        <v>0</v>
      </c>
      <c r="H620" s="90"/>
    </row>
    <row r="621" spans="1:8" ht="15" x14ac:dyDescent="0.2">
      <c r="A621" s="14">
        <v>326008</v>
      </c>
      <c r="B621" s="101" t="s">
        <v>259</v>
      </c>
      <c r="C621" s="21"/>
      <c r="D621" s="112" t="s">
        <v>856</v>
      </c>
      <c r="E621" s="75">
        <v>6818.01</v>
      </c>
      <c r="F621" s="140"/>
      <c r="G621" s="90">
        <f t="shared" si="15"/>
        <v>0</v>
      </c>
      <c r="H621" s="90"/>
    </row>
    <row r="622" spans="1:8" ht="15" x14ac:dyDescent="0.2">
      <c r="A622" s="14"/>
      <c r="B622" s="5"/>
      <c r="C622" s="21"/>
      <c r="D622" s="112"/>
      <c r="E622" s="114"/>
      <c r="F622" s="146"/>
      <c r="G622" s="77">
        <v>0</v>
      </c>
      <c r="H622" s="90"/>
    </row>
    <row r="623" spans="1:8" ht="15" x14ac:dyDescent="0.2">
      <c r="A623" s="14">
        <v>330000</v>
      </c>
      <c r="B623" s="101" t="s">
        <v>613</v>
      </c>
      <c r="C623" s="21"/>
      <c r="D623" s="102" t="s">
        <v>856</v>
      </c>
      <c r="E623" s="75">
        <v>587.76</v>
      </c>
      <c r="F623" s="140"/>
      <c r="G623" s="90">
        <f t="shared" si="15"/>
        <v>0</v>
      </c>
      <c r="H623" s="90"/>
    </row>
    <row r="624" spans="1:8" ht="15" x14ac:dyDescent="0.2">
      <c r="A624" s="14">
        <v>330001</v>
      </c>
      <c r="B624" s="101" t="s">
        <v>614</v>
      </c>
      <c r="C624" s="21"/>
      <c r="D624" s="102" t="s">
        <v>856</v>
      </c>
      <c r="E624" s="75">
        <v>693.56</v>
      </c>
      <c r="F624" s="140"/>
      <c r="G624" s="90">
        <f t="shared" si="15"/>
        <v>0</v>
      </c>
      <c r="H624" s="90"/>
    </row>
    <row r="625" spans="1:8" ht="15" x14ac:dyDescent="0.2">
      <c r="A625" s="14">
        <v>330002</v>
      </c>
      <c r="B625" s="101" t="s">
        <v>615</v>
      </c>
      <c r="C625" s="21"/>
      <c r="D625" s="102" t="s">
        <v>856</v>
      </c>
      <c r="E625" s="75">
        <v>787.6</v>
      </c>
      <c r="F625" s="140"/>
      <c r="G625" s="90">
        <f t="shared" si="15"/>
        <v>0</v>
      </c>
      <c r="H625" s="90"/>
    </row>
    <row r="626" spans="1:8" ht="15" x14ac:dyDescent="0.2">
      <c r="A626" s="14">
        <v>330003</v>
      </c>
      <c r="B626" s="101" t="s">
        <v>616</v>
      </c>
      <c r="C626" s="21"/>
      <c r="D626" s="102" t="s">
        <v>856</v>
      </c>
      <c r="E626" s="75">
        <v>916.9</v>
      </c>
      <c r="F626" s="140"/>
      <c r="G626" s="90">
        <f t="shared" si="15"/>
        <v>0</v>
      </c>
      <c r="H626" s="90"/>
    </row>
    <row r="627" spans="1:8" ht="15" x14ac:dyDescent="0.2">
      <c r="A627" s="14">
        <v>330004</v>
      </c>
      <c r="B627" s="101" t="s">
        <v>617</v>
      </c>
      <c r="C627" s="21"/>
      <c r="D627" s="102" t="s">
        <v>856</v>
      </c>
      <c r="E627" s="75">
        <v>1504.66</v>
      </c>
      <c r="F627" s="140"/>
      <c r="G627" s="90">
        <f t="shared" si="15"/>
        <v>0</v>
      </c>
      <c r="H627" s="90"/>
    </row>
    <row r="628" spans="1:8" ht="15" x14ac:dyDescent="0.2">
      <c r="A628" s="14">
        <v>330005</v>
      </c>
      <c r="B628" s="101" t="s">
        <v>618</v>
      </c>
      <c r="C628" s="21"/>
      <c r="D628" s="102" t="s">
        <v>856</v>
      </c>
      <c r="E628" s="75">
        <v>2080.67</v>
      </c>
      <c r="F628" s="140"/>
      <c r="G628" s="90">
        <f t="shared" si="15"/>
        <v>0</v>
      </c>
      <c r="H628" s="90"/>
    </row>
    <row r="629" spans="1:8" ht="15" x14ac:dyDescent="0.2">
      <c r="A629" s="14">
        <v>330006</v>
      </c>
      <c r="B629" s="101" t="s">
        <v>619</v>
      </c>
      <c r="C629" s="21"/>
      <c r="D629" s="102" t="s">
        <v>856</v>
      </c>
      <c r="E629" s="75">
        <v>2468.59</v>
      </c>
      <c r="F629" s="140"/>
      <c r="G629" s="90">
        <f t="shared" si="15"/>
        <v>0</v>
      </c>
      <c r="H629" s="90"/>
    </row>
    <row r="630" spans="1:8" ht="15" x14ac:dyDescent="0.2">
      <c r="A630" s="14"/>
      <c r="B630" s="5"/>
      <c r="C630" s="21"/>
      <c r="D630" s="112"/>
      <c r="E630" s="114"/>
      <c r="F630" s="146"/>
      <c r="G630" s="77">
        <v>0</v>
      </c>
      <c r="H630" s="90"/>
    </row>
    <row r="631" spans="1:8" ht="15" x14ac:dyDescent="0.2">
      <c r="A631" s="14">
        <v>340000</v>
      </c>
      <c r="B631" s="101" t="s">
        <v>260</v>
      </c>
      <c r="C631" s="21"/>
      <c r="D631" s="102" t="s">
        <v>856</v>
      </c>
      <c r="E631" s="76">
        <v>717.07</v>
      </c>
      <c r="F631" s="140"/>
      <c r="G631" s="90">
        <f t="shared" si="15"/>
        <v>0</v>
      </c>
      <c r="H631" s="90"/>
    </row>
    <row r="632" spans="1:8" ht="15" x14ac:dyDescent="0.2">
      <c r="A632" s="14">
        <v>340001</v>
      </c>
      <c r="B632" s="101" t="s">
        <v>261</v>
      </c>
      <c r="C632" s="21"/>
      <c r="D632" s="102" t="s">
        <v>856</v>
      </c>
      <c r="E632" s="76">
        <v>822.86</v>
      </c>
      <c r="F632" s="140"/>
      <c r="G632" s="90">
        <f t="shared" si="15"/>
        <v>0</v>
      </c>
      <c r="H632" s="90"/>
    </row>
    <row r="633" spans="1:8" ht="15" x14ac:dyDescent="0.2">
      <c r="A633" s="14">
        <v>340002</v>
      </c>
      <c r="B633" s="101" t="s">
        <v>262</v>
      </c>
      <c r="C633" s="21"/>
      <c r="D633" s="102" t="s">
        <v>856</v>
      </c>
      <c r="E633" s="76">
        <v>1140.25</v>
      </c>
      <c r="F633" s="140"/>
      <c r="G633" s="90">
        <f t="shared" si="15"/>
        <v>0</v>
      </c>
      <c r="H633" s="90"/>
    </row>
    <row r="634" spans="1:8" ht="15" x14ac:dyDescent="0.2">
      <c r="A634" s="14">
        <v>340003</v>
      </c>
      <c r="B634" s="101" t="s">
        <v>263</v>
      </c>
      <c r="C634" s="21"/>
      <c r="D634" s="102" t="s">
        <v>856</v>
      </c>
      <c r="E634" s="76">
        <v>1257.81</v>
      </c>
      <c r="F634" s="140"/>
      <c r="G634" s="90">
        <f t="shared" si="15"/>
        <v>0</v>
      </c>
      <c r="H634" s="90"/>
    </row>
    <row r="635" spans="1:8" ht="15" x14ac:dyDescent="0.2">
      <c r="A635" s="14">
        <v>340004</v>
      </c>
      <c r="B635" s="101" t="s">
        <v>264</v>
      </c>
      <c r="C635" s="21"/>
      <c r="D635" s="102" t="s">
        <v>856</v>
      </c>
      <c r="E635" s="78">
        <v>1410.62</v>
      </c>
      <c r="F635" s="140"/>
      <c r="G635" s="90">
        <f t="shared" si="15"/>
        <v>0</v>
      </c>
      <c r="H635" s="90"/>
    </row>
    <row r="636" spans="1:8" ht="15" x14ac:dyDescent="0.2">
      <c r="A636" s="14">
        <v>340005</v>
      </c>
      <c r="B636" s="101" t="s">
        <v>620</v>
      </c>
      <c r="C636" s="21"/>
      <c r="D636" s="102" t="s">
        <v>856</v>
      </c>
      <c r="E636" s="78">
        <v>1763.28</v>
      </c>
      <c r="F636" s="140"/>
      <c r="G636" s="90">
        <f t="shared" si="15"/>
        <v>0</v>
      </c>
      <c r="H636" s="90"/>
    </row>
    <row r="637" spans="1:8" ht="15" x14ac:dyDescent="0.2">
      <c r="A637" s="14">
        <v>340006</v>
      </c>
      <c r="B637" s="101" t="s">
        <v>265</v>
      </c>
      <c r="C637" s="21"/>
      <c r="D637" s="102" t="s">
        <v>856</v>
      </c>
      <c r="E637" s="78">
        <v>2115.9299999999998</v>
      </c>
      <c r="F637" s="140"/>
      <c r="G637" s="90">
        <f t="shared" si="15"/>
        <v>0</v>
      </c>
      <c r="H637" s="90"/>
    </row>
    <row r="638" spans="1:8" ht="15" x14ac:dyDescent="0.2">
      <c r="A638" s="14">
        <v>340007</v>
      </c>
      <c r="B638" s="101" t="s">
        <v>266</v>
      </c>
      <c r="C638" s="21"/>
      <c r="D638" s="102" t="s">
        <v>856</v>
      </c>
      <c r="E638" s="78">
        <v>2468.59</v>
      </c>
      <c r="F638" s="140"/>
      <c r="G638" s="90">
        <f t="shared" si="15"/>
        <v>0</v>
      </c>
      <c r="H638" s="90"/>
    </row>
    <row r="639" spans="1:8" ht="15" x14ac:dyDescent="0.2">
      <c r="A639" s="14">
        <v>340008</v>
      </c>
      <c r="B639" s="101" t="s">
        <v>267</v>
      </c>
      <c r="C639" s="21"/>
      <c r="D639" s="102" t="s">
        <v>856</v>
      </c>
      <c r="E639" s="78">
        <v>2821.25</v>
      </c>
      <c r="F639" s="140"/>
      <c r="G639" s="90">
        <f t="shared" si="15"/>
        <v>0</v>
      </c>
      <c r="H639" s="90"/>
    </row>
    <row r="640" spans="1:8" ht="15" x14ac:dyDescent="0.2">
      <c r="A640" s="14">
        <v>340009</v>
      </c>
      <c r="B640" s="101" t="s">
        <v>268</v>
      </c>
      <c r="C640" s="21"/>
      <c r="D640" s="102" t="s">
        <v>856</v>
      </c>
      <c r="E640" s="78">
        <v>2586.14</v>
      </c>
      <c r="F640" s="140"/>
      <c r="G640" s="90">
        <f t="shared" si="15"/>
        <v>0</v>
      </c>
      <c r="H640" s="90"/>
    </row>
    <row r="641" spans="1:8" ht="15" x14ac:dyDescent="0.2">
      <c r="A641" s="14">
        <v>340010</v>
      </c>
      <c r="B641" s="101" t="s">
        <v>269</v>
      </c>
      <c r="C641" s="21"/>
      <c r="D641" s="102" t="s">
        <v>856</v>
      </c>
      <c r="E641" s="78">
        <v>3291.45</v>
      </c>
      <c r="F641" s="140"/>
      <c r="G641" s="90">
        <f t="shared" si="15"/>
        <v>0</v>
      </c>
      <c r="H641" s="90"/>
    </row>
    <row r="642" spans="1:8" ht="15" x14ac:dyDescent="0.2">
      <c r="A642" s="14">
        <v>340011</v>
      </c>
      <c r="B642" s="101" t="s">
        <v>270</v>
      </c>
      <c r="C642" s="21"/>
      <c r="D642" s="102" t="s">
        <v>856</v>
      </c>
      <c r="E642" s="78">
        <v>3761.66</v>
      </c>
      <c r="F642" s="140"/>
      <c r="G642" s="90">
        <f t="shared" si="15"/>
        <v>0</v>
      </c>
      <c r="H642" s="90"/>
    </row>
    <row r="643" spans="1:8" ht="15" x14ac:dyDescent="0.2">
      <c r="A643" s="14">
        <v>340012</v>
      </c>
      <c r="B643" s="101" t="s">
        <v>271</v>
      </c>
      <c r="C643" s="21"/>
      <c r="D643" s="102" t="s">
        <v>856</v>
      </c>
      <c r="E643" s="78">
        <v>4466.97</v>
      </c>
      <c r="F643" s="140"/>
      <c r="G643" s="90">
        <f t="shared" si="15"/>
        <v>0</v>
      </c>
      <c r="H643" s="90"/>
    </row>
    <row r="644" spans="1:8" ht="15" x14ac:dyDescent="0.2">
      <c r="A644" s="14">
        <v>340013</v>
      </c>
      <c r="B644" s="101" t="s">
        <v>272</v>
      </c>
      <c r="C644" s="21"/>
      <c r="D644" s="102" t="s">
        <v>856</v>
      </c>
      <c r="E644" s="78">
        <v>5407.39</v>
      </c>
      <c r="F644" s="140"/>
      <c r="G644" s="90">
        <f t="shared" si="15"/>
        <v>0</v>
      </c>
      <c r="H644" s="90"/>
    </row>
    <row r="645" spans="1:8" ht="15" x14ac:dyDescent="0.2">
      <c r="A645" s="14">
        <v>340014</v>
      </c>
      <c r="B645" s="101" t="s">
        <v>273</v>
      </c>
      <c r="C645" s="21"/>
      <c r="D645" s="102" t="s">
        <v>856</v>
      </c>
      <c r="E645" s="78">
        <v>6230.25</v>
      </c>
      <c r="F645" s="140"/>
      <c r="G645" s="90">
        <f t="shared" si="15"/>
        <v>0</v>
      </c>
      <c r="H645" s="90"/>
    </row>
    <row r="646" spans="1:8" ht="15" x14ac:dyDescent="0.2">
      <c r="A646" s="14"/>
      <c r="B646" s="5"/>
      <c r="C646" s="21"/>
      <c r="D646" s="112"/>
      <c r="E646" s="91"/>
      <c r="F646" s="146"/>
      <c r="G646" s="77">
        <v>0</v>
      </c>
      <c r="H646" s="90"/>
    </row>
    <row r="647" spans="1:8" ht="15" x14ac:dyDescent="0.2">
      <c r="A647" s="14">
        <v>341000</v>
      </c>
      <c r="B647" s="5" t="s">
        <v>274</v>
      </c>
      <c r="C647" s="21"/>
      <c r="D647" s="102" t="s">
        <v>856</v>
      </c>
      <c r="E647" s="78">
        <v>681.8</v>
      </c>
      <c r="F647" s="140"/>
      <c r="G647" s="90">
        <f t="shared" si="15"/>
        <v>0</v>
      </c>
      <c r="H647" s="90"/>
    </row>
    <row r="648" spans="1:8" ht="15" x14ac:dyDescent="0.2">
      <c r="A648" s="14">
        <v>341001</v>
      </c>
      <c r="B648" s="5" t="s">
        <v>275</v>
      </c>
      <c r="C648" s="21"/>
      <c r="D648" s="102" t="s">
        <v>856</v>
      </c>
      <c r="E648" s="78">
        <v>881.64</v>
      </c>
      <c r="F648" s="140"/>
      <c r="G648" s="90">
        <f t="shared" si="15"/>
        <v>0</v>
      </c>
      <c r="H648" s="90"/>
    </row>
    <row r="649" spans="1:8" ht="15" x14ac:dyDescent="0.2">
      <c r="A649" s="14">
        <v>341002</v>
      </c>
      <c r="B649" s="5" t="s">
        <v>276</v>
      </c>
      <c r="C649" s="21"/>
      <c r="D649" s="102" t="s">
        <v>856</v>
      </c>
      <c r="E649" s="78">
        <v>975.68</v>
      </c>
      <c r="F649" s="140"/>
      <c r="G649" s="90">
        <f t="shared" si="15"/>
        <v>0</v>
      </c>
      <c r="H649" s="90"/>
    </row>
    <row r="650" spans="1:8" ht="15" x14ac:dyDescent="0.2">
      <c r="A650" s="14">
        <v>341003</v>
      </c>
      <c r="B650" s="5" t="s">
        <v>277</v>
      </c>
      <c r="C650" s="21"/>
      <c r="D650" s="102" t="s">
        <v>856</v>
      </c>
      <c r="E650" s="78">
        <v>1069.72</v>
      </c>
      <c r="F650" s="140"/>
      <c r="G650" s="90">
        <f t="shared" si="15"/>
        <v>0</v>
      </c>
      <c r="H650" s="90"/>
    </row>
    <row r="651" spans="1:8" ht="15" x14ac:dyDescent="0.2">
      <c r="A651" s="14">
        <v>341004</v>
      </c>
      <c r="B651" s="5" t="s">
        <v>278</v>
      </c>
      <c r="C651" s="21"/>
      <c r="D651" s="102" t="s">
        <v>856</v>
      </c>
      <c r="E651" s="78">
        <v>1645.73</v>
      </c>
      <c r="F651" s="140"/>
      <c r="G651" s="90">
        <f t="shared" si="15"/>
        <v>0</v>
      </c>
      <c r="H651" s="90"/>
    </row>
    <row r="652" spans="1:8" ht="15" x14ac:dyDescent="0.2">
      <c r="A652" s="14">
        <v>341005</v>
      </c>
      <c r="B652" s="5" t="s">
        <v>279</v>
      </c>
      <c r="C652" s="21"/>
      <c r="D652" s="102" t="s">
        <v>856</v>
      </c>
      <c r="E652" s="78">
        <v>2351.04</v>
      </c>
      <c r="F652" s="140"/>
      <c r="G652" s="90">
        <f t="shared" si="15"/>
        <v>0</v>
      </c>
      <c r="H652" s="90"/>
    </row>
    <row r="653" spans="1:8" ht="15" x14ac:dyDescent="0.2">
      <c r="A653" s="14">
        <v>341006</v>
      </c>
      <c r="B653" s="5" t="s">
        <v>280</v>
      </c>
      <c r="C653" s="21"/>
      <c r="D653" s="102" t="s">
        <v>856</v>
      </c>
      <c r="E653" s="78">
        <v>2586.14</v>
      </c>
      <c r="F653" s="140"/>
      <c r="G653" s="90">
        <f t="shared" si="15"/>
        <v>0</v>
      </c>
      <c r="H653" s="90"/>
    </row>
    <row r="654" spans="1:8" ht="15" x14ac:dyDescent="0.2">
      <c r="A654" s="14">
        <v>341007</v>
      </c>
      <c r="B654" s="5" t="s">
        <v>281</v>
      </c>
      <c r="C654" s="21"/>
      <c r="D654" s="102" t="s">
        <v>856</v>
      </c>
      <c r="E654" s="78">
        <v>2703.69</v>
      </c>
      <c r="F654" s="140"/>
      <c r="G654" s="90">
        <f t="shared" si="15"/>
        <v>0</v>
      </c>
      <c r="H654" s="90"/>
    </row>
    <row r="655" spans="1:8" ht="15" x14ac:dyDescent="0.2">
      <c r="A655" s="14">
        <v>341008</v>
      </c>
      <c r="B655" s="5" t="s">
        <v>282</v>
      </c>
      <c r="C655" s="21"/>
      <c r="D655" s="102" t="s">
        <v>856</v>
      </c>
      <c r="E655" s="78">
        <v>3291.45</v>
      </c>
      <c r="F655" s="140"/>
      <c r="G655" s="90">
        <f t="shared" si="15"/>
        <v>0</v>
      </c>
      <c r="H655" s="90"/>
    </row>
    <row r="656" spans="1:8" ht="15" x14ac:dyDescent="0.2">
      <c r="A656" s="14">
        <v>341009</v>
      </c>
      <c r="B656" s="5" t="s">
        <v>283</v>
      </c>
      <c r="C656" s="21"/>
      <c r="D656" s="102" t="s">
        <v>856</v>
      </c>
      <c r="E656" s="78">
        <v>4114.32</v>
      </c>
      <c r="F656" s="140"/>
      <c r="G656" s="90">
        <f t="shared" si="15"/>
        <v>0</v>
      </c>
      <c r="H656" s="90"/>
    </row>
    <row r="657" spans="1:8" ht="15" x14ac:dyDescent="0.2">
      <c r="A657" s="14">
        <v>341010</v>
      </c>
      <c r="B657" s="5" t="s">
        <v>284</v>
      </c>
      <c r="C657" s="21"/>
      <c r="D657" s="102" t="s">
        <v>856</v>
      </c>
      <c r="E657" s="78">
        <v>4937.18</v>
      </c>
      <c r="F657" s="140"/>
      <c r="G657" s="90">
        <f t="shared" si="15"/>
        <v>0</v>
      </c>
      <c r="H657" s="90"/>
    </row>
    <row r="658" spans="1:8" ht="15" x14ac:dyDescent="0.2">
      <c r="A658" s="14"/>
      <c r="B658" s="5"/>
      <c r="C658" s="21"/>
      <c r="D658" s="112"/>
      <c r="E658" s="91"/>
      <c r="F658" s="146"/>
      <c r="G658" s="77">
        <v>0</v>
      </c>
      <c r="H658" s="90"/>
    </row>
    <row r="659" spans="1:8" ht="15" x14ac:dyDescent="0.2">
      <c r="A659" s="14">
        <v>350000</v>
      </c>
      <c r="B659" s="5" t="s">
        <v>285</v>
      </c>
      <c r="C659" s="21"/>
      <c r="D659" s="112" t="s">
        <v>856</v>
      </c>
      <c r="E659" s="76">
        <v>564.25</v>
      </c>
      <c r="F659" s="140"/>
      <c r="G659" s="90">
        <f t="shared" si="15"/>
        <v>0</v>
      </c>
      <c r="H659" s="90"/>
    </row>
    <row r="660" spans="1:8" ht="15" x14ac:dyDescent="0.2">
      <c r="A660" s="14">
        <v>350001</v>
      </c>
      <c r="B660" s="5" t="s">
        <v>286</v>
      </c>
      <c r="C660" s="21"/>
      <c r="D660" s="112" t="s">
        <v>856</v>
      </c>
      <c r="E660" s="76">
        <v>728.82</v>
      </c>
      <c r="F660" s="140"/>
      <c r="G660" s="90">
        <f t="shared" si="15"/>
        <v>0</v>
      </c>
      <c r="H660" s="90"/>
    </row>
    <row r="661" spans="1:8" ht="15" x14ac:dyDescent="0.2">
      <c r="A661" s="14">
        <v>350002</v>
      </c>
      <c r="B661" s="5" t="s">
        <v>287</v>
      </c>
      <c r="C661" s="21"/>
      <c r="D661" s="112" t="s">
        <v>856</v>
      </c>
      <c r="E661" s="76">
        <v>787.6</v>
      </c>
      <c r="F661" s="140"/>
      <c r="G661" s="90">
        <f t="shared" si="15"/>
        <v>0</v>
      </c>
      <c r="H661" s="90"/>
    </row>
    <row r="662" spans="1:8" ht="15" x14ac:dyDescent="0.2">
      <c r="A662" s="14">
        <v>350003</v>
      </c>
      <c r="B662" s="5" t="s">
        <v>288</v>
      </c>
      <c r="C662" s="21"/>
      <c r="D662" s="112" t="s">
        <v>856</v>
      </c>
      <c r="E662" s="76">
        <v>846.37</v>
      </c>
      <c r="F662" s="140"/>
      <c r="G662" s="90">
        <f t="shared" si="15"/>
        <v>0</v>
      </c>
      <c r="H662" s="90"/>
    </row>
    <row r="663" spans="1:8" ht="15" x14ac:dyDescent="0.2">
      <c r="A663" s="14">
        <v>350004</v>
      </c>
      <c r="B663" s="5" t="s">
        <v>289</v>
      </c>
      <c r="C663" s="21"/>
      <c r="D663" s="112" t="s">
        <v>856</v>
      </c>
      <c r="E663" s="76">
        <v>928.66</v>
      </c>
      <c r="F663" s="140"/>
      <c r="G663" s="90">
        <f t="shared" si="15"/>
        <v>0</v>
      </c>
      <c r="H663" s="90"/>
    </row>
    <row r="664" spans="1:8" ht="15" x14ac:dyDescent="0.2">
      <c r="A664" s="14">
        <v>350005</v>
      </c>
      <c r="B664" s="5" t="s">
        <v>290</v>
      </c>
      <c r="C664" s="21"/>
      <c r="D664" s="112" t="s">
        <v>856</v>
      </c>
      <c r="E664" s="76">
        <v>1069.72</v>
      </c>
      <c r="F664" s="140"/>
      <c r="G664" s="90">
        <f t="shared" si="15"/>
        <v>0</v>
      </c>
      <c r="H664" s="90"/>
    </row>
    <row r="665" spans="1:8" ht="15" x14ac:dyDescent="0.2">
      <c r="A665" s="14">
        <v>350006</v>
      </c>
      <c r="B665" s="5" t="s">
        <v>291</v>
      </c>
      <c r="C665" s="21"/>
      <c r="D665" s="112" t="s">
        <v>856</v>
      </c>
      <c r="E665" s="76">
        <v>1222.54</v>
      </c>
      <c r="F665" s="140"/>
      <c r="G665" s="90">
        <f t="shared" si="15"/>
        <v>0</v>
      </c>
      <c r="H665" s="90"/>
    </row>
    <row r="666" spans="1:8" ht="15" x14ac:dyDescent="0.2">
      <c r="A666" s="14">
        <v>350007</v>
      </c>
      <c r="B666" s="5" t="s">
        <v>292</v>
      </c>
      <c r="C666" s="21"/>
      <c r="D666" s="112" t="s">
        <v>856</v>
      </c>
      <c r="E666" s="76">
        <v>1445.89</v>
      </c>
      <c r="F666" s="140"/>
      <c r="G666" s="90">
        <f t="shared" si="15"/>
        <v>0</v>
      </c>
      <c r="H666" s="90"/>
    </row>
    <row r="667" spans="1:8" ht="15" x14ac:dyDescent="0.2">
      <c r="A667" s="14">
        <v>350008</v>
      </c>
      <c r="B667" s="5" t="s">
        <v>293</v>
      </c>
      <c r="C667" s="21"/>
      <c r="D667" s="112" t="s">
        <v>856</v>
      </c>
      <c r="E667" s="76">
        <v>2115.9299999999998</v>
      </c>
      <c r="F667" s="140"/>
      <c r="G667" s="90">
        <f t="shared" si="15"/>
        <v>0</v>
      </c>
      <c r="H667" s="90"/>
    </row>
    <row r="668" spans="1:8" ht="15" x14ac:dyDescent="0.2">
      <c r="A668" s="14">
        <v>350009</v>
      </c>
      <c r="B668" s="5" t="s">
        <v>294</v>
      </c>
      <c r="C668" s="21"/>
      <c r="D668" s="112" t="s">
        <v>856</v>
      </c>
      <c r="E668" s="76">
        <v>2586.1</v>
      </c>
      <c r="F668" s="140"/>
      <c r="G668" s="90">
        <f t="shared" si="15"/>
        <v>0</v>
      </c>
      <c r="H668" s="90"/>
    </row>
    <row r="669" spans="1:8" ht="15" x14ac:dyDescent="0.2">
      <c r="A669" s="14">
        <v>350010</v>
      </c>
      <c r="B669" s="5" t="s">
        <v>295</v>
      </c>
      <c r="C669" s="21"/>
      <c r="D669" s="112" t="s">
        <v>856</v>
      </c>
      <c r="E669" s="75">
        <v>3173.9</v>
      </c>
      <c r="F669" s="140"/>
      <c r="G669" s="90">
        <f t="shared" si="15"/>
        <v>0</v>
      </c>
      <c r="H669" s="90"/>
    </row>
    <row r="670" spans="1:8" ht="15" x14ac:dyDescent="0.2">
      <c r="A670" s="14">
        <v>350011</v>
      </c>
      <c r="B670" s="5" t="s">
        <v>296</v>
      </c>
      <c r="C670" s="21"/>
      <c r="D670" s="112" t="s">
        <v>856</v>
      </c>
      <c r="E670" s="75">
        <v>3879.21</v>
      </c>
      <c r="F670" s="140"/>
      <c r="G670" s="90">
        <f t="shared" si="15"/>
        <v>0</v>
      </c>
      <c r="H670" s="90"/>
    </row>
    <row r="671" spans="1:8" ht="15" x14ac:dyDescent="0.2">
      <c r="A671" s="14">
        <v>350012</v>
      </c>
      <c r="B671" s="5" t="s">
        <v>297</v>
      </c>
      <c r="C671" s="21"/>
      <c r="D671" s="112" t="s">
        <v>856</v>
      </c>
      <c r="E671" s="75">
        <v>4466.97</v>
      </c>
      <c r="F671" s="140"/>
      <c r="G671" s="90">
        <f t="shared" si="15"/>
        <v>0</v>
      </c>
      <c r="H671" s="90"/>
    </row>
    <row r="672" spans="1:8" ht="15" x14ac:dyDescent="0.2">
      <c r="A672" s="14">
        <v>350013</v>
      </c>
      <c r="B672" s="5" t="s">
        <v>298</v>
      </c>
      <c r="C672" s="21"/>
      <c r="D672" s="112" t="s">
        <v>856</v>
      </c>
      <c r="E672" s="75">
        <v>4702.08</v>
      </c>
      <c r="F672" s="140"/>
      <c r="G672" s="90">
        <f t="shared" si="15"/>
        <v>0</v>
      </c>
      <c r="H672" s="90"/>
    </row>
    <row r="673" spans="1:8" ht="15" x14ac:dyDescent="0.2">
      <c r="A673" s="14">
        <v>350014</v>
      </c>
      <c r="B673" s="5" t="s">
        <v>299</v>
      </c>
      <c r="C673" s="21"/>
      <c r="D673" s="112" t="s">
        <v>856</v>
      </c>
      <c r="E673" s="75">
        <v>4937.18</v>
      </c>
      <c r="F673" s="140"/>
      <c r="G673" s="90">
        <f t="shared" si="15"/>
        <v>0</v>
      </c>
      <c r="H673" s="90"/>
    </row>
    <row r="674" spans="1:8" ht="15" x14ac:dyDescent="0.2">
      <c r="A674" s="14">
        <v>350015</v>
      </c>
      <c r="B674" s="5" t="s">
        <v>300</v>
      </c>
      <c r="C674" s="21"/>
      <c r="D674" s="112" t="s">
        <v>856</v>
      </c>
      <c r="E674" s="75">
        <v>6230.25</v>
      </c>
      <c r="F674" s="140"/>
      <c r="G674" s="90">
        <f t="shared" si="15"/>
        <v>0</v>
      </c>
      <c r="H674" s="90"/>
    </row>
    <row r="675" spans="1:8" ht="15" x14ac:dyDescent="0.2">
      <c r="A675" s="14">
        <v>350016</v>
      </c>
      <c r="B675" s="5" t="s">
        <v>301</v>
      </c>
      <c r="C675" s="21"/>
      <c r="D675" s="112" t="s">
        <v>856</v>
      </c>
      <c r="E675" s="75">
        <v>7405.77</v>
      </c>
      <c r="F675" s="140"/>
      <c r="G675" s="90">
        <f t="shared" si="15"/>
        <v>0</v>
      </c>
      <c r="H675" s="90"/>
    </row>
    <row r="676" spans="1:8" ht="15" x14ac:dyDescent="0.2">
      <c r="A676" s="14"/>
      <c r="B676" s="5"/>
      <c r="C676" s="21"/>
      <c r="D676" s="112"/>
      <c r="E676" s="114"/>
      <c r="F676" s="146"/>
      <c r="G676" s="77">
        <v>0</v>
      </c>
      <c r="H676" s="90"/>
    </row>
    <row r="677" spans="1:8" ht="15" x14ac:dyDescent="0.2">
      <c r="A677" s="14">
        <v>351000</v>
      </c>
      <c r="B677" s="5" t="s">
        <v>302</v>
      </c>
      <c r="C677" s="21"/>
      <c r="D677" s="112" t="s">
        <v>856</v>
      </c>
      <c r="E677" s="76">
        <v>293.88</v>
      </c>
      <c r="F677" s="140"/>
      <c r="G677" s="90">
        <f t="shared" si="15"/>
        <v>0</v>
      </c>
      <c r="H677" s="90"/>
    </row>
    <row r="678" spans="1:8" ht="15" x14ac:dyDescent="0.2">
      <c r="A678" s="14">
        <v>351001</v>
      </c>
      <c r="B678" s="5" t="s">
        <v>303</v>
      </c>
      <c r="C678" s="21"/>
      <c r="D678" s="112" t="s">
        <v>856</v>
      </c>
      <c r="E678" s="76">
        <v>387.92</v>
      </c>
      <c r="F678" s="140"/>
      <c r="G678" s="90">
        <f t="shared" si="15"/>
        <v>0</v>
      </c>
      <c r="H678" s="90"/>
    </row>
    <row r="679" spans="1:8" ht="15" x14ac:dyDescent="0.2">
      <c r="A679" s="14">
        <v>351002</v>
      </c>
      <c r="B679" s="5" t="s">
        <v>304</v>
      </c>
      <c r="C679" s="21"/>
      <c r="D679" s="112" t="s">
        <v>856</v>
      </c>
      <c r="E679" s="76">
        <v>478.44</v>
      </c>
      <c r="F679" s="140"/>
      <c r="G679" s="90">
        <f t="shared" si="15"/>
        <v>0</v>
      </c>
      <c r="H679" s="90"/>
    </row>
    <row r="680" spans="1:8" ht="15" x14ac:dyDescent="0.2">
      <c r="A680" s="14">
        <v>351003</v>
      </c>
      <c r="B680" s="5" t="s">
        <v>305</v>
      </c>
      <c r="C680" s="21"/>
      <c r="D680" s="112" t="s">
        <v>856</v>
      </c>
      <c r="E680" s="76">
        <v>634.78</v>
      </c>
      <c r="F680" s="140"/>
      <c r="G680" s="90">
        <f t="shared" si="15"/>
        <v>0</v>
      </c>
      <c r="H680" s="90"/>
    </row>
    <row r="681" spans="1:8" ht="15" x14ac:dyDescent="0.2">
      <c r="A681" s="14">
        <v>351004</v>
      </c>
      <c r="B681" s="5" t="s">
        <v>306</v>
      </c>
      <c r="C681" s="21"/>
      <c r="D681" s="112" t="s">
        <v>856</v>
      </c>
      <c r="E681" s="76">
        <v>787.6</v>
      </c>
      <c r="F681" s="140"/>
      <c r="G681" s="90">
        <f t="shared" si="15"/>
        <v>0</v>
      </c>
      <c r="H681" s="90"/>
    </row>
    <row r="682" spans="1:8" ht="15" x14ac:dyDescent="0.2">
      <c r="A682" s="14">
        <v>351005</v>
      </c>
      <c r="B682" s="5" t="s">
        <v>307</v>
      </c>
      <c r="C682" s="21"/>
      <c r="D682" s="112" t="s">
        <v>856</v>
      </c>
      <c r="E682" s="76">
        <v>1022.7</v>
      </c>
      <c r="F682" s="140"/>
      <c r="G682" s="90">
        <f t="shared" si="15"/>
        <v>0</v>
      </c>
      <c r="H682" s="90"/>
    </row>
    <row r="683" spans="1:8" ht="15" x14ac:dyDescent="0.2">
      <c r="A683" s="14">
        <v>351006</v>
      </c>
      <c r="B683" s="5" t="s">
        <v>308</v>
      </c>
      <c r="C683" s="21"/>
      <c r="D683" s="112" t="s">
        <v>856</v>
      </c>
      <c r="E683" s="76">
        <v>1222.54</v>
      </c>
      <c r="F683" s="140"/>
      <c r="G683" s="90">
        <f t="shared" si="15"/>
        <v>0</v>
      </c>
      <c r="H683" s="90"/>
    </row>
    <row r="684" spans="1:8" ht="15" x14ac:dyDescent="0.2">
      <c r="A684" s="14">
        <v>351007</v>
      </c>
      <c r="B684" s="5" t="s">
        <v>309</v>
      </c>
      <c r="C684" s="21"/>
      <c r="D684" s="112" t="s">
        <v>856</v>
      </c>
      <c r="E684" s="76">
        <v>1363.6</v>
      </c>
      <c r="F684" s="140"/>
      <c r="G684" s="90">
        <f t="shared" si="15"/>
        <v>0</v>
      </c>
      <c r="H684" s="90"/>
    </row>
    <row r="685" spans="1:8" ht="15" x14ac:dyDescent="0.2">
      <c r="A685" s="14">
        <v>351008</v>
      </c>
      <c r="B685" s="5" t="s">
        <v>310</v>
      </c>
      <c r="C685" s="21"/>
      <c r="D685" s="112" t="s">
        <v>856</v>
      </c>
      <c r="E685" s="75">
        <v>1410.62</v>
      </c>
      <c r="F685" s="140"/>
      <c r="G685" s="90">
        <f t="shared" si="15"/>
        <v>0</v>
      </c>
      <c r="H685" s="90"/>
    </row>
    <row r="686" spans="1:8" ht="15" x14ac:dyDescent="0.2">
      <c r="A686" s="14">
        <v>351009</v>
      </c>
      <c r="B686" s="5" t="s">
        <v>311</v>
      </c>
      <c r="C686" s="21"/>
      <c r="D686" s="112" t="s">
        <v>856</v>
      </c>
      <c r="E686" s="75">
        <v>1610.46</v>
      </c>
      <c r="F686" s="140"/>
      <c r="G686" s="90">
        <f t="shared" si="15"/>
        <v>0</v>
      </c>
      <c r="H686" s="90"/>
    </row>
    <row r="687" spans="1:8" ht="15" x14ac:dyDescent="0.2">
      <c r="A687" s="14">
        <v>351010</v>
      </c>
      <c r="B687" s="5" t="s">
        <v>312</v>
      </c>
      <c r="C687" s="21"/>
      <c r="D687" s="112" t="s">
        <v>856</v>
      </c>
      <c r="E687" s="75">
        <v>1704.5</v>
      </c>
      <c r="F687" s="140"/>
      <c r="G687" s="90">
        <f t="shared" si="15"/>
        <v>0</v>
      </c>
      <c r="H687" s="90"/>
    </row>
    <row r="688" spans="1:8" ht="15" x14ac:dyDescent="0.2">
      <c r="A688" s="14">
        <v>351011</v>
      </c>
      <c r="B688" s="5" t="s">
        <v>313</v>
      </c>
      <c r="C688" s="21"/>
      <c r="D688" s="112" t="s">
        <v>856</v>
      </c>
      <c r="E688" s="75">
        <v>1857.32</v>
      </c>
      <c r="F688" s="140"/>
      <c r="G688" s="90">
        <f t="shared" si="15"/>
        <v>0</v>
      </c>
      <c r="H688" s="90"/>
    </row>
    <row r="689" spans="1:8" ht="15" x14ac:dyDescent="0.2">
      <c r="A689" s="14"/>
      <c r="B689" s="5"/>
      <c r="C689" s="21"/>
      <c r="D689" s="112"/>
      <c r="E689" s="114"/>
      <c r="F689" s="146"/>
      <c r="G689" s="77">
        <v>0</v>
      </c>
      <c r="H689" s="90"/>
    </row>
    <row r="690" spans="1:8" ht="15" x14ac:dyDescent="0.2">
      <c r="A690" s="14">
        <v>360004</v>
      </c>
      <c r="B690" s="101" t="s">
        <v>315</v>
      </c>
      <c r="C690" s="21"/>
      <c r="D690" s="104" t="s">
        <v>856</v>
      </c>
      <c r="E690" s="76">
        <v>3291.45</v>
      </c>
      <c r="F690" s="140"/>
      <c r="G690" s="90">
        <f t="shared" ref="G690:G746" si="16">(E690*F690)</f>
        <v>0</v>
      </c>
      <c r="H690" s="90"/>
    </row>
    <row r="691" spans="1:8" ht="15" x14ac:dyDescent="0.2">
      <c r="A691" s="14">
        <v>360005</v>
      </c>
      <c r="B691" s="101" t="s">
        <v>621</v>
      </c>
      <c r="C691" s="21"/>
      <c r="D691" s="104" t="s">
        <v>314</v>
      </c>
      <c r="E691" s="76">
        <v>481.96</v>
      </c>
      <c r="F691" s="140"/>
      <c r="G691" s="90">
        <f t="shared" si="16"/>
        <v>0</v>
      </c>
      <c r="H691" s="90"/>
    </row>
    <row r="692" spans="1:8" ht="15" x14ac:dyDescent="0.2">
      <c r="A692" s="14">
        <v>360008</v>
      </c>
      <c r="B692" s="101" t="s">
        <v>316</v>
      </c>
      <c r="C692" s="21"/>
      <c r="D692" s="104" t="s">
        <v>856</v>
      </c>
      <c r="E692" s="76">
        <v>3409</v>
      </c>
      <c r="F692" s="140"/>
      <c r="G692" s="90">
        <f t="shared" si="16"/>
        <v>0</v>
      </c>
      <c r="H692" s="90"/>
    </row>
    <row r="693" spans="1:8" ht="15" x14ac:dyDescent="0.2">
      <c r="A693" s="14">
        <v>360009</v>
      </c>
      <c r="B693" s="101" t="s">
        <v>622</v>
      </c>
      <c r="C693" s="21"/>
      <c r="D693" s="104" t="s">
        <v>314</v>
      </c>
      <c r="E693" s="76">
        <v>305.63</v>
      </c>
      <c r="F693" s="140"/>
      <c r="G693" s="90">
        <f t="shared" si="16"/>
        <v>0</v>
      </c>
      <c r="H693" s="90"/>
    </row>
    <row r="694" spans="1:8" ht="15" x14ac:dyDescent="0.2">
      <c r="A694" s="14">
        <v>360010</v>
      </c>
      <c r="B694" s="101" t="s">
        <v>317</v>
      </c>
      <c r="C694" s="21"/>
      <c r="D694" s="104" t="s">
        <v>856</v>
      </c>
      <c r="E694" s="78">
        <v>7288.22</v>
      </c>
      <c r="F694" s="140"/>
      <c r="G694" s="90">
        <f t="shared" si="16"/>
        <v>0</v>
      </c>
      <c r="H694" s="90"/>
    </row>
    <row r="695" spans="1:8" ht="15" x14ac:dyDescent="0.2">
      <c r="A695" s="14">
        <v>360011</v>
      </c>
      <c r="B695" s="101" t="s">
        <v>623</v>
      </c>
      <c r="C695" s="21"/>
      <c r="D695" s="104" t="s">
        <v>314</v>
      </c>
      <c r="E695" s="78">
        <v>387.92</v>
      </c>
      <c r="F695" s="140"/>
      <c r="G695" s="90">
        <f t="shared" si="16"/>
        <v>0</v>
      </c>
      <c r="H695" s="90"/>
    </row>
    <row r="696" spans="1:8" ht="15" x14ac:dyDescent="0.2">
      <c r="A696" s="14"/>
      <c r="B696" s="101"/>
      <c r="C696" s="21"/>
      <c r="D696" s="102"/>
      <c r="E696" s="75"/>
      <c r="F696" s="146"/>
      <c r="G696" s="77">
        <v>0</v>
      </c>
      <c r="H696" s="90"/>
    </row>
    <row r="697" spans="1:8" ht="15" x14ac:dyDescent="0.2">
      <c r="A697" s="14">
        <v>361000</v>
      </c>
      <c r="B697" s="101" t="s">
        <v>318</v>
      </c>
      <c r="C697" s="21"/>
      <c r="D697" s="104" t="s">
        <v>856</v>
      </c>
      <c r="E697" s="76">
        <v>5042.9799999999996</v>
      </c>
      <c r="F697" s="140"/>
      <c r="G697" s="90">
        <f t="shared" si="16"/>
        <v>0</v>
      </c>
      <c r="H697" s="90"/>
    </row>
    <row r="698" spans="1:8" ht="15" x14ac:dyDescent="0.2">
      <c r="A698" s="14">
        <v>361001</v>
      </c>
      <c r="B698" s="101" t="s">
        <v>624</v>
      </c>
      <c r="C698" s="21"/>
      <c r="D698" s="104" t="s">
        <v>314</v>
      </c>
      <c r="E698" s="76">
        <v>440.82</v>
      </c>
      <c r="F698" s="140"/>
      <c r="G698" s="90">
        <f t="shared" si="16"/>
        <v>0</v>
      </c>
      <c r="H698" s="90"/>
    </row>
    <row r="699" spans="1:8" ht="15" x14ac:dyDescent="0.2">
      <c r="A699" s="14">
        <v>361002</v>
      </c>
      <c r="B699" s="101" t="s">
        <v>319</v>
      </c>
      <c r="C699" s="21"/>
      <c r="D699" s="104" t="s">
        <v>856</v>
      </c>
      <c r="E699" s="76">
        <v>7405.77</v>
      </c>
      <c r="F699" s="140"/>
      <c r="G699" s="90">
        <f t="shared" si="16"/>
        <v>0</v>
      </c>
      <c r="H699" s="90"/>
    </row>
    <row r="700" spans="1:8" ht="15" x14ac:dyDescent="0.2">
      <c r="A700" s="14">
        <v>361003</v>
      </c>
      <c r="B700" s="101" t="s">
        <v>625</v>
      </c>
      <c r="C700" s="21"/>
      <c r="D700" s="104" t="s">
        <v>314</v>
      </c>
      <c r="E700" s="76">
        <v>440.82</v>
      </c>
      <c r="F700" s="140"/>
      <c r="G700" s="90">
        <f t="shared" si="16"/>
        <v>0</v>
      </c>
      <c r="H700" s="90"/>
    </row>
    <row r="701" spans="1:8" ht="15" x14ac:dyDescent="0.2">
      <c r="A701" s="14">
        <v>361004</v>
      </c>
      <c r="B701" s="101" t="s">
        <v>320</v>
      </c>
      <c r="C701" s="21"/>
      <c r="D701" s="104" t="s">
        <v>856</v>
      </c>
      <c r="E701" s="76">
        <v>10109.459999999999</v>
      </c>
      <c r="F701" s="140"/>
      <c r="G701" s="90">
        <f t="shared" si="16"/>
        <v>0</v>
      </c>
      <c r="H701" s="90"/>
    </row>
    <row r="702" spans="1:8" ht="15" x14ac:dyDescent="0.2">
      <c r="A702" s="14">
        <v>361005</v>
      </c>
      <c r="B702" s="101" t="s">
        <v>626</v>
      </c>
      <c r="C702" s="21"/>
      <c r="D702" s="104" t="s">
        <v>314</v>
      </c>
      <c r="E702" s="78">
        <v>440.82</v>
      </c>
      <c r="F702" s="140"/>
      <c r="G702" s="90">
        <f t="shared" si="16"/>
        <v>0</v>
      </c>
      <c r="H702" s="90"/>
    </row>
    <row r="703" spans="1:8" ht="15" x14ac:dyDescent="0.2">
      <c r="A703" s="14">
        <v>361006</v>
      </c>
      <c r="B703" s="101" t="s">
        <v>321</v>
      </c>
      <c r="C703" s="21"/>
      <c r="D703" s="104" t="s">
        <v>856</v>
      </c>
      <c r="E703" s="78">
        <v>11696.41</v>
      </c>
      <c r="F703" s="140"/>
      <c r="G703" s="90">
        <f t="shared" si="16"/>
        <v>0</v>
      </c>
      <c r="H703" s="90"/>
    </row>
    <row r="704" spans="1:8" ht="15" x14ac:dyDescent="0.2">
      <c r="A704" s="14">
        <v>361007</v>
      </c>
      <c r="B704" s="101" t="s">
        <v>627</v>
      </c>
      <c r="C704" s="21"/>
      <c r="D704" s="104" t="s">
        <v>314</v>
      </c>
      <c r="E704" s="78">
        <v>440.82</v>
      </c>
      <c r="F704" s="140"/>
      <c r="G704" s="90">
        <f t="shared" si="16"/>
        <v>0</v>
      </c>
      <c r="H704" s="90"/>
    </row>
    <row r="705" spans="1:8" ht="15" x14ac:dyDescent="0.2">
      <c r="A705" s="72"/>
      <c r="B705" s="101"/>
      <c r="C705" s="21"/>
      <c r="D705" s="104"/>
      <c r="E705" s="78"/>
      <c r="F705" s="146"/>
      <c r="G705" s="77">
        <v>0</v>
      </c>
      <c r="H705" s="90"/>
    </row>
    <row r="706" spans="1:8" ht="15" x14ac:dyDescent="0.2">
      <c r="A706" s="14">
        <v>362000</v>
      </c>
      <c r="B706" s="101" t="s">
        <v>322</v>
      </c>
      <c r="C706" s="21"/>
      <c r="D706" s="104" t="s">
        <v>856</v>
      </c>
      <c r="E706" s="78">
        <v>4408.2</v>
      </c>
      <c r="F706" s="140"/>
      <c r="G706" s="90">
        <f t="shared" si="16"/>
        <v>0</v>
      </c>
      <c r="H706" s="90"/>
    </row>
    <row r="707" spans="1:8" ht="15" x14ac:dyDescent="0.2">
      <c r="A707" s="14">
        <v>362001</v>
      </c>
      <c r="B707" s="101" t="s">
        <v>628</v>
      </c>
      <c r="C707" s="21"/>
      <c r="D707" s="104" t="s">
        <v>314</v>
      </c>
      <c r="E707" s="78">
        <v>429.06</v>
      </c>
      <c r="F707" s="140"/>
      <c r="G707" s="90">
        <f t="shared" si="16"/>
        <v>0</v>
      </c>
      <c r="H707" s="90"/>
    </row>
    <row r="708" spans="1:8" ht="15" x14ac:dyDescent="0.2">
      <c r="A708" s="14">
        <v>362002</v>
      </c>
      <c r="B708" s="101" t="s">
        <v>323</v>
      </c>
      <c r="C708" s="21"/>
      <c r="D708" s="104" t="s">
        <v>856</v>
      </c>
      <c r="E708" s="78">
        <v>6665.19</v>
      </c>
      <c r="F708" s="140"/>
      <c r="G708" s="90">
        <f t="shared" si="16"/>
        <v>0</v>
      </c>
      <c r="H708" s="90"/>
    </row>
    <row r="709" spans="1:8" ht="15" x14ac:dyDescent="0.2">
      <c r="A709" s="14">
        <v>362003</v>
      </c>
      <c r="B709" s="101" t="s">
        <v>629</v>
      </c>
      <c r="C709" s="21"/>
      <c r="D709" s="104" t="s">
        <v>314</v>
      </c>
      <c r="E709" s="78">
        <v>429.06</v>
      </c>
      <c r="F709" s="140"/>
      <c r="G709" s="90">
        <f t="shared" si="16"/>
        <v>0</v>
      </c>
      <c r="H709" s="90"/>
    </row>
    <row r="710" spans="1:8" ht="15" x14ac:dyDescent="0.2">
      <c r="A710" s="14">
        <v>362004</v>
      </c>
      <c r="B710" s="101" t="s">
        <v>324</v>
      </c>
      <c r="C710" s="21"/>
      <c r="D710" s="104" t="s">
        <v>856</v>
      </c>
      <c r="E710" s="78">
        <v>6818.01</v>
      </c>
      <c r="F710" s="140"/>
      <c r="G710" s="90">
        <f t="shared" si="16"/>
        <v>0</v>
      </c>
      <c r="H710" s="90"/>
    </row>
    <row r="711" spans="1:8" ht="15" x14ac:dyDescent="0.2">
      <c r="A711" s="14">
        <v>362005</v>
      </c>
      <c r="B711" s="101" t="s">
        <v>630</v>
      </c>
      <c r="C711" s="21"/>
      <c r="D711" s="104" t="s">
        <v>314</v>
      </c>
      <c r="E711" s="78">
        <v>429.06</v>
      </c>
      <c r="F711" s="140"/>
      <c r="G711" s="90">
        <f t="shared" si="16"/>
        <v>0</v>
      </c>
      <c r="H711" s="90"/>
    </row>
    <row r="712" spans="1:8" ht="15" x14ac:dyDescent="0.2">
      <c r="A712" s="14">
        <v>362006</v>
      </c>
      <c r="B712" s="101" t="s">
        <v>325</v>
      </c>
      <c r="C712" s="21"/>
      <c r="D712" s="104" t="s">
        <v>856</v>
      </c>
      <c r="E712" s="78">
        <v>13295.12</v>
      </c>
      <c r="F712" s="140"/>
      <c r="G712" s="90">
        <f t="shared" si="16"/>
        <v>0</v>
      </c>
      <c r="H712" s="90"/>
    </row>
    <row r="713" spans="1:8" ht="15" x14ac:dyDescent="0.2">
      <c r="A713" s="14">
        <v>362007</v>
      </c>
      <c r="B713" s="101" t="s">
        <v>631</v>
      </c>
      <c r="C713" s="21"/>
      <c r="D713" s="104" t="s">
        <v>314</v>
      </c>
      <c r="E713" s="78">
        <v>429.06</v>
      </c>
      <c r="F713" s="140"/>
      <c r="G713" s="90">
        <f t="shared" si="16"/>
        <v>0</v>
      </c>
      <c r="H713" s="90"/>
    </row>
    <row r="714" spans="1:8" ht="15" x14ac:dyDescent="0.2">
      <c r="A714" s="72"/>
      <c r="B714" s="101"/>
      <c r="C714" s="21"/>
      <c r="D714" s="104"/>
      <c r="E714" s="78"/>
      <c r="F714" s="146"/>
      <c r="G714" s="77">
        <v>0</v>
      </c>
      <c r="H714" s="90"/>
    </row>
    <row r="715" spans="1:8" ht="15" x14ac:dyDescent="0.2">
      <c r="A715" s="14">
        <v>363000</v>
      </c>
      <c r="B715" s="101" t="s">
        <v>933</v>
      </c>
      <c r="C715" s="12"/>
      <c r="D715" s="102" t="s">
        <v>314</v>
      </c>
      <c r="E715" s="185">
        <v>201.01</v>
      </c>
      <c r="F715" s="140"/>
      <c r="G715" s="90">
        <f t="shared" si="16"/>
        <v>0</v>
      </c>
      <c r="H715" s="90"/>
    </row>
    <row r="716" spans="1:8" ht="15" x14ac:dyDescent="0.2">
      <c r="A716" s="14">
        <v>363001</v>
      </c>
      <c r="B716" s="101" t="s">
        <v>326</v>
      </c>
      <c r="C716" s="21"/>
      <c r="D716" s="102" t="s">
        <v>856</v>
      </c>
      <c r="E716" s="78">
        <v>4055.54</v>
      </c>
      <c r="F716" s="140"/>
      <c r="G716" s="90">
        <f t="shared" si="16"/>
        <v>0</v>
      </c>
      <c r="H716" s="90"/>
    </row>
    <row r="717" spans="1:8" ht="15" x14ac:dyDescent="0.2">
      <c r="A717" s="14">
        <v>363002</v>
      </c>
      <c r="B717" s="101" t="s">
        <v>934</v>
      </c>
      <c r="C717" s="12"/>
      <c r="D717" s="104" t="s">
        <v>314</v>
      </c>
      <c r="E717" s="78">
        <v>411.43</v>
      </c>
      <c r="F717" s="140"/>
      <c r="G717" s="90">
        <f t="shared" si="16"/>
        <v>0</v>
      </c>
      <c r="H717" s="90"/>
    </row>
    <row r="718" spans="1:8" ht="15" x14ac:dyDescent="0.2">
      <c r="A718" s="14">
        <v>363003</v>
      </c>
      <c r="B718" s="101" t="s">
        <v>327</v>
      </c>
      <c r="C718" s="21"/>
      <c r="D718" s="104" t="s">
        <v>856</v>
      </c>
      <c r="E718" s="78">
        <v>4584.5200000000004</v>
      </c>
      <c r="F718" s="140"/>
      <c r="G718" s="90">
        <f t="shared" si="16"/>
        <v>0</v>
      </c>
      <c r="H718" s="90"/>
    </row>
    <row r="719" spans="1:8" ht="15" x14ac:dyDescent="0.2">
      <c r="A719" s="14"/>
      <c r="B719" s="101"/>
      <c r="C719" s="21"/>
      <c r="D719" s="104"/>
      <c r="E719" s="78"/>
      <c r="F719" s="146"/>
      <c r="G719" s="77">
        <v>0</v>
      </c>
      <c r="H719" s="90"/>
    </row>
    <row r="720" spans="1:8" ht="15" x14ac:dyDescent="0.2">
      <c r="A720" s="14">
        <v>364000</v>
      </c>
      <c r="B720" s="101" t="s">
        <v>935</v>
      </c>
      <c r="C720" s="12"/>
      <c r="D720" s="104" t="s">
        <v>856</v>
      </c>
      <c r="E720" s="78">
        <v>2703.69</v>
      </c>
      <c r="F720" s="140"/>
      <c r="G720" s="90">
        <f t="shared" si="16"/>
        <v>0</v>
      </c>
      <c r="H720" s="90"/>
    </row>
    <row r="721" spans="1:8" ht="15" x14ac:dyDescent="0.2">
      <c r="A721" s="14">
        <v>364004</v>
      </c>
      <c r="B721" s="101" t="s">
        <v>328</v>
      </c>
      <c r="C721" s="21"/>
      <c r="D721" s="104" t="s">
        <v>856</v>
      </c>
      <c r="E721" s="78">
        <v>2233.4899999999998</v>
      </c>
      <c r="F721" s="140"/>
      <c r="G721" s="90">
        <f t="shared" si="16"/>
        <v>0</v>
      </c>
      <c r="H721" s="90"/>
    </row>
    <row r="722" spans="1:8" ht="15" x14ac:dyDescent="0.2">
      <c r="A722" s="14">
        <v>364005</v>
      </c>
      <c r="B722" s="101" t="s">
        <v>329</v>
      </c>
      <c r="C722" s="12"/>
      <c r="D722" s="104" t="s">
        <v>856</v>
      </c>
      <c r="E722" s="78">
        <v>5524.94</v>
      </c>
      <c r="F722" s="140"/>
      <c r="G722" s="90">
        <f t="shared" si="16"/>
        <v>0</v>
      </c>
      <c r="H722" s="90"/>
    </row>
    <row r="723" spans="1:8" ht="15" x14ac:dyDescent="0.2">
      <c r="A723" s="14">
        <v>364006</v>
      </c>
      <c r="B723" s="101" t="s">
        <v>632</v>
      </c>
      <c r="C723" s="5"/>
      <c r="D723" s="104" t="s">
        <v>314</v>
      </c>
      <c r="E723" s="78">
        <v>587.76</v>
      </c>
      <c r="F723" s="140"/>
      <c r="G723" s="90">
        <f t="shared" si="16"/>
        <v>0</v>
      </c>
      <c r="H723" s="90"/>
    </row>
    <row r="724" spans="1:8" ht="15" x14ac:dyDescent="0.2">
      <c r="A724" s="14">
        <v>364007</v>
      </c>
      <c r="B724" s="101" t="s">
        <v>330</v>
      </c>
      <c r="C724" s="5"/>
      <c r="D724" s="104" t="s">
        <v>856</v>
      </c>
      <c r="E724" s="75">
        <v>5407.39</v>
      </c>
      <c r="F724" s="140"/>
      <c r="G724" s="90">
        <f t="shared" si="16"/>
        <v>0</v>
      </c>
      <c r="H724" s="90"/>
    </row>
    <row r="725" spans="1:8" ht="15" x14ac:dyDescent="0.2">
      <c r="A725" s="14">
        <v>364013</v>
      </c>
      <c r="B725" s="101" t="s">
        <v>331</v>
      </c>
      <c r="C725" s="12"/>
      <c r="D725" s="104" t="s">
        <v>856</v>
      </c>
      <c r="E725" s="75">
        <v>3879.21</v>
      </c>
      <c r="F725" s="140"/>
      <c r="G725" s="90">
        <f t="shared" si="16"/>
        <v>0</v>
      </c>
      <c r="H725" s="90"/>
    </row>
    <row r="726" spans="1:8" ht="15" x14ac:dyDescent="0.2">
      <c r="A726" s="14">
        <v>364014</v>
      </c>
      <c r="B726" s="101" t="s">
        <v>633</v>
      </c>
      <c r="C726" s="21"/>
      <c r="D726" s="104" t="s">
        <v>314</v>
      </c>
      <c r="E726" s="75">
        <v>188.08</v>
      </c>
      <c r="F726" s="140"/>
      <c r="G726" s="90">
        <f t="shared" si="16"/>
        <v>0</v>
      </c>
      <c r="H726" s="90"/>
    </row>
    <row r="727" spans="1:8" ht="15" x14ac:dyDescent="0.2">
      <c r="A727" s="14">
        <v>364015</v>
      </c>
      <c r="B727" s="101" t="s">
        <v>332</v>
      </c>
      <c r="C727" s="12"/>
      <c r="D727" s="104" t="s">
        <v>856</v>
      </c>
      <c r="E727" s="78">
        <v>3879.21</v>
      </c>
      <c r="F727" s="140"/>
      <c r="G727" s="90">
        <f t="shared" si="16"/>
        <v>0</v>
      </c>
      <c r="H727" s="90"/>
    </row>
    <row r="728" spans="1:8" ht="15" x14ac:dyDescent="0.2">
      <c r="A728" s="14">
        <v>364016</v>
      </c>
      <c r="B728" s="101" t="s">
        <v>634</v>
      </c>
      <c r="C728" s="21"/>
      <c r="D728" s="104" t="s">
        <v>314</v>
      </c>
      <c r="E728" s="78">
        <v>235.1</v>
      </c>
      <c r="F728" s="140"/>
      <c r="G728" s="90">
        <f t="shared" si="16"/>
        <v>0</v>
      </c>
      <c r="H728" s="90"/>
    </row>
    <row r="729" spans="1:8" ht="15" x14ac:dyDescent="0.2">
      <c r="A729" s="14">
        <v>364017</v>
      </c>
      <c r="B729" s="101" t="s">
        <v>333</v>
      </c>
      <c r="C729" s="12"/>
      <c r="D729" s="104" t="s">
        <v>856</v>
      </c>
      <c r="E729" s="75">
        <v>5289.84</v>
      </c>
      <c r="F729" s="140"/>
      <c r="G729" s="90">
        <f t="shared" si="16"/>
        <v>0</v>
      </c>
      <c r="H729" s="90"/>
    </row>
    <row r="730" spans="1:8" ht="15" x14ac:dyDescent="0.2">
      <c r="A730" s="14">
        <v>364018</v>
      </c>
      <c r="B730" s="101" t="s">
        <v>635</v>
      </c>
      <c r="C730" s="21"/>
      <c r="D730" s="104" t="s">
        <v>314</v>
      </c>
      <c r="E730" s="76">
        <v>481.96</v>
      </c>
      <c r="F730" s="140"/>
      <c r="G730" s="90">
        <f t="shared" si="16"/>
        <v>0</v>
      </c>
      <c r="H730" s="90"/>
    </row>
    <row r="731" spans="1:8" ht="15" x14ac:dyDescent="0.2">
      <c r="A731" s="14">
        <v>364019</v>
      </c>
      <c r="B731" s="101" t="s">
        <v>636</v>
      </c>
      <c r="C731" s="21"/>
      <c r="D731" s="104" t="s">
        <v>856</v>
      </c>
      <c r="E731" s="75">
        <v>6147.96</v>
      </c>
      <c r="F731" s="140"/>
      <c r="G731" s="90">
        <f t="shared" si="16"/>
        <v>0</v>
      </c>
      <c r="H731" s="90"/>
    </row>
    <row r="732" spans="1:8" ht="15" x14ac:dyDescent="0.2">
      <c r="A732" s="14">
        <v>364020</v>
      </c>
      <c r="B732" s="101" t="s">
        <v>637</v>
      </c>
      <c r="C732" s="21"/>
      <c r="D732" s="104" t="s">
        <v>856</v>
      </c>
      <c r="E732" s="75">
        <v>6147.96</v>
      </c>
      <c r="F732" s="140"/>
      <c r="G732" s="90">
        <f t="shared" si="16"/>
        <v>0</v>
      </c>
      <c r="H732" s="90"/>
    </row>
    <row r="733" spans="1:8" ht="15" x14ac:dyDescent="0.2">
      <c r="A733" s="14">
        <v>364021</v>
      </c>
      <c r="B733" s="101" t="s">
        <v>638</v>
      </c>
      <c r="C733" s="21"/>
      <c r="D733" s="104" t="s">
        <v>314</v>
      </c>
      <c r="E733" s="75">
        <v>775.84</v>
      </c>
      <c r="F733" s="140"/>
      <c r="G733" s="90">
        <f t="shared" si="16"/>
        <v>0</v>
      </c>
      <c r="H733" s="90"/>
    </row>
    <row r="734" spans="1:8" ht="15" x14ac:dyDescent="0.2">
      <c r="A734" s="14">
        <v>364022</v>
      </c>
      <c r="B734" s="101" t="s">
        <v>334</v>
      </c>
      <c r="C734" s="12"/>
      <c r="D734" s="104" t="s">
        <v>856</v>
      </c>
      <c r="E734" s="75">
        <v>2750.71</v>
      </c>
      <c r="F734" s="140"/>
      <c r="G734" s="90">
        <f t="shared" si="16"/>
        <v>0</v>
      </c>
      <c r="H734" s="90"/>
    </row>
    <row r="735" spans="1:8" ht="15" x14ac:dyDescent="0.2">
      <c r="A735" s="14">
        <v>364023</v>
      </c>
      <c r="B735" s="101" t="s">
        <v>639</v>
      </c>
      <c r="C735" s="21"/>
      <c r="D735" s="104" t="s">
        <v>314</v>
      </c>
      <c r="E735" s="76">
        <v>528.98</v>
      </c>
      <c r="F735" s="140"/>
      <c r="G735" s="90">
        <f t="shared" si="16"/>
        <v>0</v>
      </c>
      <c r="H735" s="90"/>
    </row>
    <row r="736" spans="1:8" ht="15" x14ac:dyDescent="0.2">
      <c r="A736" s="14">
        <v>364024</v>
      </c>
      <c r="B736" s="101" t="s">
        <v>335</v>
      </c>
      <c r="C736" s="21"/>
      <c r="D736" s="104" t="s">
        <v>856</v>
      </c>
      <c r="E736" s="75">
        <v>2445.08</v>
      </c>
      <c r="F736" s="140"/>
      <c r="G736" s="90">
        <f t="shared" si="16"/>
        <v>0</v>
      </c>
      <c r="H736" s="90"/>
    </row>
    <row r="737" spans="1:8" ht="15" x14ac:dyDescent="0.2">
      <c r="A737" s="14">
        <v>364025</v>
      </c>
      <c r="B737" s="101" t="s">
        <v>936</v>
      </c>
      <c r="C737" s="12"/>
      <c r="D737" s="104" t="s">
        <v>856</v>
      </c>
      <c r="E737" s="75">
        <v>5289.84</v>
      </c>
      <c r="F737" s="140"/>
      <c r="G737" s="90">
        <f t="shared" si="16"/>
        <v>0</v>
      </c>
      <c r="H737" s="90"/>
    </row>
    <row r="738" spans="1:8" ht="15" x14ac:dyDescent="0.2">
      <c r="A738" s="14">
        <v>364027</v>
      </c>
      <c r="B738" s="101" t="s">
        <v>937</v>
      </c>
      <c r="C738" s="21"/>
      <c r="D738" s="104" t="s">
        <v>856</v>
      </c>
      <c r="E738" s="76">
        <v>5877.59</v>
      </c>
      <c r="F738" s="140"/>
      <c r="G738" s="90">
        <f t="shared" si="16"/>
        <v>0</v>
      </c>
      <c r="H738" s="90"/>
    </row>
    <row r="739" spans="1:8" ht="15" x14ac:dyDescent="0.2">
      <c r="A739" s="14">
        <v>364029</v>
      </c>
      <c r="B739" s="101" t="s">
        <v>938</v>
      </c>
      <c r="C739" s="21"/>
      <c r="D739" s="104" t="s">
        <v>856</v>
      </c>
      <c r="E739" s="75">
        <v>587.76</v>
      </c>
      <c r="F739" s="140"/>
      <c r="G739" s="90">
        <f t="shared" si="16"/>
        <v>0</v>
      </c>
      <c r="H739" s="90"/>
    </row>
    <row r="740" spans="1:8" ht="15" x14ac:dyDescent="0.2">
      <c r="A740" s="14"/>
      <c r="B740" s="101"/>
      <c r="C740" s="21"/>
      <c r="D740" s="104"/>
      <c r="E740" s="75"/>
      <c r="F740" s="146"/>
      <c r="G740" s="77">
        <v>0</v>
      </c>
      <c r="H740" s="90"/>
    </row>
    <row r="741" spans="1:8" ht="15" x14ac:dyDescent="0.2">
      <c r="A741" s="14">
        <v>365000</v>
      </c>
      <c r="B741" s="101" t="s">
        <v>336</v>
      </c>
      <c r="C741" s="21"/>
      <c r="D741" s="104" t="s">
        <v>856</v>
      </c>
      <c r="E741" s="76">
        <v>752.33</v>
      </c>
      <c r="F741" s="140"/>
      <c r="G741" s="90">
        <f t="shared" si="16"/>
        <v>0</v>
      </c>
      <c r="H741" s="90"/>
    </row>
    <row r="742" spans="1:8" ht="15" x14ac:dyDescent="0.2">
      <c r="A742" s="14">
        <v>365001</v>
      </c>
      <c r="B742" s="101" t="s">
        <v>939</v>
      </c>
      <c r="C742" s="21"/>
      <c r="D742" s="104" t="s">
        <v>856</v>
      </c>
      <c r="E742" s="76">
        <v>2351.04</v>
      </c>
      <c r="F742" s="140"/>
      <c r="G742" s="90">
        <f t="shared" si="16"/>
        <v>0</v>
      </c>
      <c r="H742" s="90"/>
    </row>
    <row r="743" spans="1:8" ht="15" x14ac:dyDescent="0.2">
      <c r="A743" s="72"/>
      <c r="B743" s="101"/>
      <c r="C743" s="21"/>
      <c r="D743" s="104"/>
      <c r="E743" s="78"/>
      <c r="F743" s="146"/>
      <c r="G743" s="77">
        <v>0</v>
      </c>
      <c r="H743" s="90"/>
    </row>
    <row r="744" spans="1:8" ht="15" x14ac:dyDescent="0.2">
      <c r="A744" s="14">
        <v>370000</v>
      </c>
      <c r="B744" s="101" t="s">
        <v>337</v>
      </c>
      <c r="C744" s="12"/>
      <c r="D744" s="104" t="s">
        <v>856</v>
      </c>
      <c r="E744" s="75">
        <v>634.78</v>
      </c>
      <c r="F744" s="140"/>
      <c r="G744" s="90">
        <f t="shared" si="16"/>
        <v>0</v>
      </c>
      <c r="H744" s="90"/>
    </row>
    <row r="745" spans="1:8" ht="15" x14ac:dyDescent="0.2">
      <c r="A745" s="14">
        <v>370001</v>
      </c>
      <c r="B745" s="101" t="s">
        <v>338</v>
      </c>
      <c r="C745" s="12"/>
      <c r="D745" s="104" t="s">
        <v>856</v>
      </c>
      <c r="E745" s="75">
        <v>681.8</v>
      </c>
      <c r="F745" s="140"/>
      <c r="G745" s="90">
        <f t="shared" si="16"/>
        <v>0</v>
      </c>
      <c r="H745" s="90"/>
    </row>
    <row r="746" spans="1:8" ht="15" x14ac:dyDescent="0.2">
      <c r="A746" s="14">
        <v>370002</v>
      </c>
      <c r="B746" s="101" t="s">
        <v>339</v>
      </c>
      <c r="C746" s="12"/>
      <c r="D746" s="104" t="s">
        <v>856</v>
      </c>
      <c r="E746" s="75">
        <v>728.82</v>
      </c>
      <c r="F746" s="140"/>
      <c r="G746" s="90">
        <f t="shared" si="16"/>
        <v>0</v>
      </c>
      <c r="H746" s="90"/>
    </row>
    <row r="747" spans="1:8" ht="15" x14ac:dyDescent="0.2">
      <c r="A747" s="14">
        <v>370003</v>
      </c>
      <c r="B747" s="101" t="s">
        <v>340</v>
      </c>
      <c r="C747" s="12"/>
      <c r="D747" s="104" t="s">
        <v>856</v>
      </c>
      <c r="E747" s="75">
        <v>775.84</v>
      </c>
      <c r="F747" s="140"/>
      <c r="G747" s="90">
        <f t="shared" ref="G747:G774" si="17">(E747*F747)</f>
        <v>0</v>
      </c>
      <c r="H747" s="90"/>
    </row>
    <row r="748" spans="1:8" ht="15" x14ac:dyDescent="0.2">
      <c r="A748" s="14">
        <v>370004</v>
      </c>
      <c r="B748" s="101" t="s">
        <v>341</v>
      </c>
      <c r="C748" s="12"/>
      <c r="D748" s="104" t="s">
        <v>856</v>
      </c>
      <c r="E748" s="75">
        <v>881.64</v>
      </c>
      <c r="F748" s="140"/>
      <c r="G748" s="90">
        <f t="shared" si="17"/>
        <v>0</v>
      </c>
      <c r="H748" s="90"/>
    </row>
    <row r="749" spans="1:8" ht="15" x14ac:dyDescent="0.2">
      <c r="A749" s="14">
        <v>370005</v>
      </c>
      <c r="B749" s="101" t="s">
        <v>342</v>
      </c>
      <c r="C749" s="12"/>
      <c r="D749" s="104" t="s">
        <v>856</v>
      </c>
      <c r="E749" s="75">
        <v>975.68</v>
      </c>
      <c r="F749" s="140"/>
      <c r="G749" s="90">
        <f t="shared" si="17"/>
        <v>0</v>
      </c>
      <c r="H749" s="90"/>
    </row>
    <row r="750" spans="1:8" ht="15" x14ac:dyDescent="0.2">
      <c r="A750" s="14">
        <v>370006</v>
      </c>
      <c r="B750" s="101" t="s">
        <v>343</v>
      </c>
      <c r="C750" s="12"/>
      <c r="D750" s="104" t="s">
        <v>856</v>
      </c>
      <c r="E750" s="75">
        <v>1069.72</v>
      </c>
      <c r="F750" s="140"/>
      <c r="G750" s="90">
        <f t="shared" si="17"/>
        <v>0</v>
      </c>
      <c r="H750" s="90"/>
    </row>
    <row r="751" spans="1:8" ht="15" x14ac:dyDescent="0.2">
      <c r="A751" s="14">
        <v>370007</v>
      </c>
      <c r="B751" s="101" t="s">
        <v>344</v>
      </c>
      <c r="C751" s="12"/>
      <c r="D751" s="104" t="s">
        <v>856</v>
      </c>
      <c r="E751" s="75">
        <v>1175.52</v>
      </c>
      <c r="F751" s="140"/>
      <c r="G751" s="90">
        <f t="shared" si="17"/>
        <v>0</v>
      </c>
      <c r="H751" s="90"/>
    </row>
    <row r="752" spans="1:8" ht="15" x14ac:dyDescent="0.2">
      <c r="A752" s="14">
        <v>370008</v>
      </c>
      <c r="B752" s="101" t="s">
        <v>345</v>
      </c>
      <c r="C752" s="12"/>
      <c r="D752" s="104" t="s">
        <v>856</v>
      </c>
      <c r="E752" s="75">
        <v>1269.56</v>
      </c>
      <c r="F752" s="140"/>
      <c r="G752" s="90">
        <f t="shared" si="17"/>
        <v>0</v>
      </c>
      <c r="H752" s="90"/>
    </row>
    <row r="753" spans="1:8" ht="15" x14ac:dyDescent="0.2">
      <c r="A753" s="14">
        <v>370009</v>
      </c>
      <c r="B753" s="101" t="s">
        <v>346</v>
      </c>
      <c r="C753" s="12"/>
      <c r="D753" s="104" t="s">
        <v>856</v>
      </c>
      <c r="E753" s="75">
        <v>1363.6</v>
      </c>
      <c r="F753" s="140"/>
      <c r="G753" s="90">
        <f t="shared" si="17"/>
        <v>0</v>
      </c>
      <c r="H753" s="90"/>
    </row>
    <row r="754" spans="1:8" ht="15" x14ac:dyDescent="0.2">
      <c r="A754" s="14">
        <v>370010</v>
      </c>
      <c r="B754" s="101" t="s">
        <v>347</v>
      </c>
      <c r="C754" s="12"/>
      <c r="D754" s="104" t="s">
        <v>856</v>
      </c>
      <c r="E754" s="75">
        <v>1469.4</v>
      </c>
      <c r="F754" s="140"/>
      <c r="G754" s="90">
        <f t="shared" si="17"/>
        <v>0</v>
      </c>
      <c r="H754" s="90"/>
    </row>
    <row r="755" spans="1:8" ht="15" x14ac:dyDescent="0.2">
      <c r="A755" s="14">
        <v>370011</v>
      </c>
      <c r="B755" s="101" t="s">
        <v>348</v>
      </c>
      <c r="C755" s="12"/>
      <c r="D755" s="104" t="s">
        <v>856</v>
      </c>
      <c r="E755" s="75">
        <v>1469.4</v>
      </c>
      <c r="F755" s="140"/>
      <c r="G755" s="90">
        <f t="shared" si="17"/>
        <v>0</v>
      </c>
      <c r="H755" s="90"/>
    </row>
    <row r="756" spans="1:8" ht="15" x14ac:dyDescent="0.2">
      <c r="A756" s="14">
        <v>370012</v>
      </c>
      <c r="B756" s="101" t="s">
        <v>349</v>
      </c>
      <c r="C756" s="12"/>
      <c r="D756" s="104" t="s">
        <v>856</v>
      </c>
      <c r="E756" s="75">
        <v>1469.4</v>
      </c>
      <c r="F756" s="140"/>
      <c r="G756" s="90">
        <f t="shared" si="17"/>
        <v>0</v>
      </c>
      <c r="H756" s="90"/>
    </row>
    <row r="757" spans="1:8" ht="15" x14ac:dyDescent="0.2">
      <c r="A757" s="14"/>
      <c r="B757" s="5"/>
      <c r="C757" s="12"/>
      <c r="D757" s="21"/>
      <c r="E757" s="114"/>
      <c r="F757" s="146"/>
      <c r="G757" s="77">
        <v>0</v>
      </c>
      <c r="H757" s="90"/>
    </row>
    <row r="758" spans="1:8" ht="15" x14ac:dyDescent="0.2">
      <c r="A758" s="14">
        <v>371000</v>
      </c>
      <c r="B758" s="101" t="s">
        <v>940</v>
      </c>
      <c r="C758" s="12"/>
      <c r="D758" s="104" t="s">
        <v>856</v>
      </c>
      <c r="E758" s="76">
        <v>1000</v>
      </c>
      <c r="F758" s="140"/>
      <c r="G758" s="90">
        <f t="shared" si="17"/>
        <v>0</v>
      </c>
      <c r="H758" s="90"/>
    </row>
    <row r="759" spans="1:8" ht="15" x14ac:dyDescent="0.2">
      <c r="A759" s="14">
        <v>380005</v>
      </c>
      <c r="B759" s="101" t="s">
        <v>641</v>
      </c>
      <c r="C759" s="12"/>
      <c r="D759" s="104" t="s">
        <v>856</v>
      </c>
      <c r="E759" s="76">
        <v>4819.63</v>
      </c>
      <c r="F759" s="140"/>
      <c r="G759" s="90">
        <f t="shared" si="17"/>
        <v>0</v>
      </c>
      <c r="H759" s="79"/>
    </row>
    <row r="760" spans="1:8" ht="15" x14ac:dyDescent="0.2">
      <c r="A760" s="14">
        <v>380006</v>
      </c>
      <c r="B760" s="101" t="s">
        <v>643</v>
      </c>
      <c r="C760" s="21"/>
      <c r="D760" s="104" t="s">
        <v>314</v>
      </c>
      <c r="E760" s="76">
        <v>235.1</v>
      </c>
      <c r="F760" s="140"/>
      <c r="G760" s="90">
        <f t="shared" si="17"/>
        <v>0</v>
      </c>
      <c r="H760" s="79"/>
    </row>
    <row r="761" spans="1:8" ht="15" x14ac:dyDescent="0.2">
      <c r="A761" s="14">
        <v>380007</v>
      </c>
      <c r="B761" s="101" t="s">
        <v>640</v>
      </c>
      <c r="C761" s="21"/>
      <c r="D761" s="104" t="s">
        <v>856</v>
      </c>
      <c r="E761" s="76">
        <v>6935.56</v>
      </c>
      <c r="F761" s="140"/>
      <c r="G761" s="90">
        <f t="shared" si="17"/>
        <v>0</v>
      </c>
      <c r="H761" s="79"/>
    </row>
    <row r="762" spans="1:8" ht="15" x14ac:dyDescent="0.2">
      <c r="A762" s="14">
        <v>380008</v>
      </c>
      <c r="B762" s="101" t="s">
        <v>642</v>
      </c>
      <c r="C762" s="21"/>
      <c r="D762" s="104" t="s">
        <v>314</v>
      </c>
      <c r="E762" s="76">
        <v>528.98</v>
      </c>
      <c r="F762" s="140"/>
      <c r="G762" s="90">
        <f t="shared" si="17"/>
        <v>0</v>
      </c>
      <c r="H762" s="79"/>
    </row>
    <row r="763" spans="1:8" ht="15" x14ac:dyDescent="0.2">
      <c r="A763" s="14">
        <v>380009</v>
      </c>
      <c r="B763" s="101" t="s">
        <v>644</v>
      </c>
      <c r="C763" s="21"/>
      <c r="D763" s="104" t="s">
        <v>856</v>
      </c>
      <c r="E763" s="76">
        <v>9756.81</v>
      </c>
      <c r="F763" s="140"/>
      <c r="G763" s="90">
        <f t="shared" si="17"/>
        <v>0</v>
      </c>
      <c r="H763" s="79"/>
    </row>
    <row r="764" spans="1:8" ht="15" x14ac:dyDescent="0.2">
      <c r="A764" s="14">
        <v>380010</v>
      </c>
      <c r="B764" s="101" t="s">
        <v>645</v>
      </c>
      <c r="C764" s="21"/>
      <c r="D764" s="104" t="s">
        <v>314</v>
      </c>
      <c r="E764" s="76">
        <v>352.86</v>
      </c>
      <c r="F764" s="140"/>
      <c r="G764" s="90">
        <f t="shared" si="17"/>
        <v>0</v>
      </c>
      <c r="H764" s="79"/>
    </row>
    <row r="765" spans="1:8" ht="15" x14ac:dyDescent="0.2">
      <c r="A765" s="14">
        <v>380011</v>
      </c>
      <c r="B765" s="101" t="s">
        <v>646</v>
      </c>
      <c r="C765" s="12"/>
      <c r="D765" s="104" t="s">
        <v>856</v>
      </c>
      <c r="E765" s="76">
        <v>15105.42</v>
      </c>
      <c r="F765" s="140"/>
      <c r="G765" s="90">
        <f t="shared" si="17"/>
        <v>0</v>
      </c>
      <c r="H765" s="79"/>
    </row>
    <row r="766" spans="1:8" ht="15" x14ac:dyDescent="0.2">
      <c r="A766" s="14">
        <v>380012</v>
      </c>
      <c r="B766" s="101" t="s">
        <v>647</v>
      </c>
      <c r="C766" s="21"/>
      <c r="D766" s="104" t="s">
        <v>314</v>
      </c>
      <c r="E766" s="76">
        <v>940.42</v>
      </c>
      <c r="F766" s="140"/>
      <c r="G766" s="90">
        <f t="shared" si="17"/>
        <v>0</v>
      </c>
      <c r="H766" s="79"/>
    </row>
    <row r="767" spans="1:8" ht="15" x14ac:dyDescent="0.2">
      <c r="A767" s="14">
        <v>380013</v>
      </c>
      <c r="B767" s="101" t="s">
        <v>648</v>
      </c>
      <c r="C767" s="12"/>
      <c r="D767" s="104" t="s">
        <v>856</v>
      </c>
      <c r="E767" s="78">
        <v>17397.68</v>
      </c>
      <c r="F767" s="140"/>
      <c r="G767" s="90">
        <f t="shared" si="17"/>
        <v>0</v>
      </c>
      <c r="H767" s="79"/>
    </row>
    <row r="768" spans="1:8" ht="15" x14ac:dyDescent="0.2">
      <c r="A768" s="14">
        <v>380014</v>
      </c>
      <c r="B768" s="101" t="s">
        <v>649</v>
      </c>
      <c r="C768" s="12"/>
      <c r="D768" s="104" t="s">
        <v>314</v>
      </c>
      <c r="E768" s="78">
        <v>822.86</v>
      </c>
      <c r="F768" s="140"/>
      <c r="G768" s="90">
        <f t="shared" si="17"/>
        <v>0</v>
      </c>
      <c r="H768" s="79"/>
    </row>
    <row r="769" spans="1:8" ht="15" x14ac:dyDescent="0.2">
      <c r="A769" s="14">
        <v>380015</v>
      </c>
      <c r="B769" s="101" t="s">
        <v>651</v>
      </c>
      <c r="C769" s="12"/>
      <c r="D769" s="104" t="s">
        <v>856</v>
      </c>
      <c r="E769" s="78">
        <v>26096.52</v>
      </c>
      <c r="F769" s="140"/>
      <c r="G769" s="90">
        <f t="shared" si="17"/>
        <v>0</v>
      </c>
      <c r="H769" s="79"/>
    </row>
    <row r="770" spans="1:8" ht="15" x14ac:dyDescent="0.2">
      <c r="A770" s="14">
        <v>380016</v>
      </c>
      <c r="B770" s="101" t="s">
        <v>650</v>
      </c>
      <c r="C770" s="12"/>
      <c r="D770" s="104" t="s">
        <v>314</v>
      </c>
      <c r="E770" s="78">
        <v>952.17</v>
      </c>
      <c r="F770" s="140"/>
      <c r="G770" s="90">
        <f t="shared" si="17"/>
        <v>0</v>
      </c>
      <c r="H770" s="90"/>
    </row>
    <row r="771" spans="1:8" ht="15" x14ac:dyDescent="0.2">
      <c r="A771" s="14">
        <v>380017</v>
      </c>
      <c r="B771" s="101" t="s">
        <v>350</v>
      </c>
      <c r="C771" s="12"/>
      <c r="D771" s="104" t="s">
        <v>856</v>
      </c>
      <c r="E771" s="75">
        <v>5207.55</v>
      </c>
      <c r="F771" s="140"/>
      <c r="G771" s="90">
        <f t="shared" si="17"/>
        <v>0</v>
      </c>
      <c r="H771" s="90"/>
    </row>
    <row r="772" spans="1:8" ht="15" x14ac:dyDescent="0.2">
      <c r="A772" s="14">
        <v>380018</v>
      </c>
      <c r="B772" s="101" t="s">
        <v>351</v>
      </c>
      <c r="C772" s="12"/>
      <c r="D772" s="104" t="s">
        <v>856</v>
      </c>
      <c r="E772" s="78">
        <v>6230.25</v>
      </c>
      <c r="F772" s="140"/>
      <c r="G772" s="90">
        <f t="shared" si="17"/>
        <v>0</v>
      </c>
      <c r="H772" s="90"/>
    </row>
    <row r="773" spans="1:8" ht="15" x14ac:dyDescent="0.2">
      <c r="A773" s="14">
        <v>380019</v>
      </c>
      <c r="B773" s="101" t="s">
        <v>352</v>
      </c>
      <c r="C773" s="12"/>
      <c r="D773" s="104" t="s">
        <v>856</v>
      </c>
      <c r="E773" s="75">
        <v>1175.52</v>
      </c>
      <c r="F773" s="140"/>
      <c r="G773" s="90">
        <f t="shared" si="17"/>
        <v>0</v>
      </c>
      <c r="H773" s="90"/>
    </row>
    <row r="774" spans="1:8" ht="15" x14ac:dyDescent="0.2">
      <c r="A774" s="14">
        <v>380020</v>
      </c>
      <c r="B774" s="101" t="s">
        <v>353</v>
      </c>
      <c r="C774" s="12"/>
      <c r="D774" s="104" t="s">
        <v>856</v>
      </c>
      <c r="E774" s="75">
        <v>29.39</v>
      </c>
      <c r="F774" s="140"/>
      <c r="G774" s="90">
        <f t="shared" si="17"/>
        <v>0</v>
      </c>
      <c r="H774" s="90"/>
    </row>
    <row r="775" spans="1:8" ht="15" x14ac:dyDescent="0.2">
      <c r="A775" s="14"/>
      <c r="B775" s="5"/>
      <c r="C775" s="12"/>
      <c r="D775" s="12"/>
      <c r="E775" s="89"/>
      <c r="F775" s="142"/>
      <c r="G775" s="77">
        <v>0</v>
      </c>
      <c r="H775" s="90"/>
    </row>
    <row r="776" spans="1:8" ht="15" x14ac:dyDescent="0.2">
      <c r="A776" s="14">
        <v>210011</v>
      </c>
      <c r="B776" s="5" t="s">
        <v>652</v>
      </c>
      <c r="C776" s="12"/>
      <c r="D776" s="12" t="s">
        <v>856</v>
      </c>
      <c r="E776" s="89">
        <v>1175.52</v>
      </c>
      <c r="F776" s="140"/>
      <c r="G776" s="90">
        <f t="shared" ref="G776:G793" si="18">(E776*F776)</f>
        <v>0</v>
      </c>
      <c r="H776" s="90"/>
    </row>
    <row r="777" spans="1:8" ht="15" x14ac:dyDescent="0.2">
      <c r="A777" s="14"/>
      <c r="B777" s="5"/>
      <c r="C777" s="12"/>
      <c r="D777" s="12"/>
      <c r="E777" s="89"/>
      <c r="F777" s="142"/>
      <c r="G777" s="77">
        <v>0</v>
      </c>
      <c r="H777" s="90"/>
    </row>
    <row r="778" spans="1:8" ht="15" x14ac:dyDescent="0.2">
      <c r="A778" s="14">
        <v>390000</v>
      </c>
      <c r="B778" s="101" t="s">
        <v>354</v>
      </c>
      <c r="C778" s="12"/>
      <c r="D778" s="104" t="s">
        <v>833</v>
      </c>
      <c r="E778" s="76">
        <v>14.11</v>
      </c>
      <c r="F778" s="140"/>
      <c r="G778" s="90">
        <f t="shared" si="18"/>
        <v>0</v>
      </c>
      <c r="H778" s="90"/>
    </row>
    <row r="779" spans="1:8" ht="15" x14ac:dyDescent="0.2">
      <c r="A779" s="14"/>
      <c r="B779" s="101"/>
      <c r="C779" s="12"/>
      <c r="D779" s="104"/>
      <c r="E779" s="78"/>
      <c r="F779" s="142"/>
      <c r="G779" s="77">
        <v>0</v>
      </c>
      <c r="H779" s="90"/>
    </row>
    <row r="780" spans="1:8" ht="15" x14ac:dyDescent="0.2">
      <c r="A780" s="14">
        <v>391000</v>
      </c>
      <c r="B780" s="101" t="s">
        <v>653</v>
      </c>
      <c r="C780" s="12"/>
      <c r="D780" s="104" t="s">
        <v>833</v>
      </c>
      <c r="E780" s="78">
        <v>11.75</v>
      </c>
      <c r="F780" s="140"/>
      <c r="G780" s="90">
        <f t="shared" si="18"/>
        <v>0</v>
      </c>
      <c r="H780" s="90"/>
    </row>
    <row r="781" spans="1:8" ht="15" x14ac:dyDescent="0.2">
      <c r="A781" s="14">
        <v>391001</v>
      </c>
      <c r="B781" s="101" t="s">
        <v>661</v>
      </c>
      <c r="C781" s="12"/>
      <c r="D781" s="104" t="s">
        <v>833</v>
      </c>
      <c r="E781" s="78">
        <v>18.809999999999999</v>
      </c>
      <c r="F781" s="140"/>
      <c r="G781" s="90">
        <f t="shared" si="18"/>
        <v>0</v>
      </c>
      <c r="H781" s="90"/>
    </row>
    <row r="782" spans="1:8" ht="15" x14ac:dyDescent="0.2">
      <c r="A782" s="14">
        <v>391002</v>
      </c>
      <c r="B782" s="101" t="s">
        <v>654</v>
      </c>
      <c r="C782" s="12"/>
      <c r="D782" s="104" t="s">
        <v>833</v>
      </c>
      <c r="E782" s="78">
        <v>21.16</v>
      </c>
      <c r="F782" s="140"/>
      <c r="G782" s="90">
        <f t="shared" si="18"/>
        <v>0</v>
      </c>
      <c r="H782" s="90"/>
    </row>
    <row r="783" spans="1:8" ht="15" x14ac:dyDescent="0.2">
      <c r="A783" s="14">
        <v>391003</v>
      </c>
      <c r="B783" s="101" t="s">
        <v>655</v>
      </c>
      <c r="C783" s="12"/>
      <c r="D783" s="104" t="s">
        <v>833</v>
      </c>
      <c r="E783" s="78">
        <v>24.69</v>
      </c>
      <c r="F783" s="140"/>
      <c r="G783" s="90">
        <f t="shared" si="18"/>
        <v>0</v>
      </c>
      <c r="H783" s="90"/>
    </row>
    <row r="784" spans="1:8" ht="15" x14ac:dyDescent="0.2">
      <c r="A784" s="14">
        <v>391004</v>
      </c>
      <c r="B784" s="101" t="s">
        <v>656</v>
      </c>
      <c r="C784" s="12"/>
      <c r="D784" s="104" t="s">
        <v>833</v>
      </c>
      <c r="E784" s="78">
        <v>11.76</v>
      </c>
      <c r="F784" s="140"/>
      <c r="G784" s="90">
        <f t="shared" si="18"/>
        <v>0</v>
      </c>
      <c r="H784" s="90"/>
    </row>
    <row r="785" spans="1:8" ht="15" x14ac:dyDescent="0.2">
      <c r="A785" s="14">
        <v>391005</v>
      </c>
      <c r="B785" s="101" t="s">
        <v>657</v>
      </c>
      <c r="C785" s="12"/>
      <c r="D785" s="104" t="s">
        <v>833</v>
      </c>
      <c r="E785" s="78">
        <v>32.909999999999997</v>
      </c>
      <c r="F785" s="140"/>
      <c r="G785" s="90">
        <f t="shared" si="18"/>
        <v>0</v>
      </c>
      <c r="H785" s="90"/>
    </row>
    <row r="786" spans="1:8" ht="15" x14ac:dyDescent="0.2">
      <c r="A786" s="14">
        <v>391006</v>
      </c>
      <c r="B786" s="101" t="s">
        <v>658</v>
      </c>
      <c r="C786" s="12"/>
      <c r="D786" s="104" t="s">
        <v>833</v>
      </c>
      <c r="E786" s="78">
        <v>56.42</v>
      </c>
      <c r="F786" s="140"/>
      <c r="G786" s="90">
        <f t="shared" si="18"/>
        <v>0</v>
      </c>
      <c r="H786" s="90"/>
    </row>
    <row r="787" spans="1:8" ht="15" x14ac:dyDescent="0.2">
      <c r="A787" s="14">
        <v>391007</v>
      </c>
      <c r="B787" s="101" t="s">
        <v>659</v>
      </c>
      <c r="C787" s="12"/>
      <c r="D787" s="104" t="s">
        <v>825</v>
      </c>
      <c r="E787" s="78">
        <v>58.78</v>
      </c>
      <c r="F787" s="140"/>
      <c r="G787" s="90">
        <f t="shared" si="18"/>
        <v>0</v>
      </c>
      <c r="H787" s="90"/>
    </row>
    <row r="788" spans="1:8" ht="15" x14ac:dyDescent="0.2">
      <c r="A788" s="14">
        <v>391008</v>
      </c>
      <c r="B788" s="101" t="s">
        <v>660</v>
      </c>
      <c r="C788" s="12"/>
      <c r="D788" s="104" t="s">
        <v>828</v>
      </c>
      <c r="E788" s="78">
        <v>9.4</v>
      </c>
      <c r="F788" s="140"/>
      <c r="G788" s="90">
        <f t="shared" si="18"/>
        <v>0</v>
      </c>
      <c r="H788" s="90"/>
    </row>
    <row r="789" spans="1:8" ht="15" x14ac:dyDescent="0.2">
      <c r="A789" s="14"/>
      <c r="B789" s="101"/>
      <c r="C789" s="12"/>
      <c r="D789" s="104"/>
      <c r="E789" s="78"/>
      <c r="F789" s="142"/>
      <c r="G789" s="77">
        <v>0</v>
      </c>
      <c r="H789" s="90"/>
    </row>
    <row r="790" spans="1:8" ht="15" x14ac:dyDescent="0.2">
      <c r="A790" s="14">
        <v>392000</v>
      </c>
      <c r="B790" s="101" t="s">
        <v>465</v>
      </c>
      <c r="C790" s="12"/>
      <c r="D790" s="104" t="s">
        <v>833</v>
      </c>
      <c r="E790" s="78">
        <v>24.69</v>
      </c>
      <c r="F790" s="140"/>
      <c r="G790" s="90">
        <f t="shared" si="18"/>
        <v>0</v>
      </c>
      <c r="H790" s="90"/>
    </row>
    <row r="791" spans="1:8" ht="15" x14ac:dyDescent="0.2">
      <c r="A791" s="14">
        <v>392001</v>
      </c>
      <c r="B791" s="101" t="s">
        <v>466</v>
      </c>
      <c r="C791" s="12"/>
      <c r="D791" s="104" t="s">
        <v>833</v>
      </c>
      <c r="E791" s="78">
        <v>49.37</v>
      </c>
      <c r="F791" s="140"/>
      <c r="G791" s="90">
        <f t="shared" si="18"/>
        <v>0</v>
      </c>
      <c r="H791" s="90"/>
    </row>
    <row r="792" spans="1:8" ht="15" x14ac:dyDescent="0.2">
      <c r="A792" s="14">
        <v>392002</v>
      </c>
      <c r="B792" s="101" t="s">
        <v>467</v>
      </c>
      <c r="C792" s="12"/>
      <c r="D792" s="104" t="s">
        <v>833</v>
      </c>
      <c r="E792" s="78">
        <v>29.39</v>
      </c>
      <c r="F792" s="140"/>
      <c r="G792" s="90">
        <f t="shared" si="18"/>
        <v>0</v>
      </c>
      <c r="H792" s="90"/>
    </row>
    <row r="793" spans="1:8" ht="15" x14ac:dyDescent="0.2">
      <c r="A793" s="14">
        <v>392003</v>
      </c>
      <c r="B793" s="101" t="s">
        <v>468</v>
      </c>
      <c r="C793" s="12"/>
      <c r="D793" s="104" t="s">
        <v>833</v>
      </c>
      <c r="E793" s="78">
        <v>88.16</v>
      </c>
      <c r="F793" s="140"/>
      <c r="G793" s="90">
        <f t="shared" si="18"/>
        <v>0</v>
      </c>
      <c r="H793" s="90"/>
    </row>
    <row r="794" spans="1:8" ht="15.75" x14ac:dyDescent="0.25">
      <c r="A794" s="7"/>
      <c r="B794" s="7" t="s">
        <v>355</v>
      </c>
      <c r="C794" s="7" t="s">
        <v>356</v>
      </c>
      <c r="D794" s="6"/>
      <c r="E794" s="73"/>
      <c r="F794" s="141"/>
      <c r="G794" s="74">
        <f>SUM(G544:G793)</f>
        <v>0</v>
      </c>
      <c r="H794" s="74">
        <f>ROUND(G794,-2)</f>
        <v>0</v>
      </c>
    </row>
    <row r="795" spans="1:8" ht="15" x14ac:dyDescent="0.2">
      <c r="A795" s="5"/>
      <c r="B795" s="5"/>
      <c r="C795" s="5"/>
      <c r="D795" s="12"/>
      <c r="E795" s="89"/>
      <c r="F795" s="142"/>
      <c r="G795" s="77">
        <v>0</v>
      </c>
      <c r="H795" s="92"/>
    </row>
    <row r="796" spans="1:8" ht="15.75" x14ac:dyDescent="0.25">
      <c r="A796" s="7" t="s">
        <v>545</v>
      </c>
      <c r="B796" s="15" t="s">
        <v>357</v>
      </c>
      <c r="C796" s="5"/>
      <c r="D796" s="12"/>
      <c r="E796" s="89"/>
      <c r="F796" s="142"/>
      <c r="G796" s="79"/>
      <c r="H796" s="79"/>
    </row>
    <row r="797" spans="1:8" ht="15" x14ac:dyDescent="0.2">
      <c r="A797" s="5">
        <v>201000</v>
      </c>
      <c r="B797" s="5" t="s">
        <v>358</v>
      </c>
      <c r="C797" s="5"/>
      <c r="D797" s="12" t="s">
        <v>833</v>
      </c>
      <c r="E797" s="89">
        <v>14.11</v>
      </c>
      <c r="F797" s="140"/>
      <c r="G797" s="79">
        <f>(E797*F797)</f>
        <v>0</v>
      </c>
      <c r="H797" s="79"/>
    </row>
    <row r="798" spans="1:8" ht="15" x14ac:dyDescent="0.2">
      <c r="A798" s="101">
        <v>201001</v>
      </c>
      <c r="B798" s="5" t="s">
        <v>824</v>
      </c>
      <c r="C798" s="5"/>
      <c r="D798" s="12" t="s">
        <v>825</v>
      </c>
      <c r="E798" s="89">
        <v>28.21</v>
      </c>
      <c r="F798" s="140"/>
      <c r="G798" s="79">
        <f>(E798*F798)</f>
        <v>0</v>
      </c>
      <c r="H798" s="79"/>
    </row>
    <row r="799" spans="1:8" ht="15" x14ac:dyDescent="0.2">
      <c r="A799" s="24">
        <v>505004</v>
      </c>
      <c r="B799" s="101" t="s">
        <v>847</v>
      </c>
      <c r="C799" s="5"/>
      <c r="D799" s="104" t="s">
        <v>828</v>
      </c>
      <c r="E799" s="115">
        <v>7.05</v>
      </c>
      <c r="F799" s="140"/>
      <c r="G799" s="79">
        <f>(E799*F799)</f>
        <v>0</v>
      </c>
      <c r="H799" s="90"/>
    </row>
    <row r="800" spans="1:8" ht="15" x14ac:dyDescent="0.2">
      <c r="A800" s="108">
        <v>505006</v>
      </c>
      <c r="B800" s="101" t="s">
        <v>848</v>
      </c>
      <c r="C800" s="106"/>
      <c r="D800" s="104" t="s">
        <v>828</v>
      </c>
      <c r="E800" s="76">
        <v>4.7</v>
      </c>
      <c r="F800" s="140"/>
      <c r="G800" s="79">
        <f>(E800*F800)</f>
        <v>0</v>
      </c>
      <c r="H800" s="79"/>
    </row>
    <row r="801" spans="1:8" ht="15.75" x14ac:dyDescent="0.25">
      <c r="A801" s="7"/>
      <c r="B801" s="7"/>
      <c r="C801" s="7" t="s">
        <v>359</v>
      </c>
      <c r="D801" s="6"/>
      <c r="E801" s="73"/>
      <c r="F801" s="141"/>
      <c r="G801" s="74">
        <f>SUM(G797:G800)</f>
        <v>0</v>
      </c>
      <c r="H801" s="74">
        <f>ROUND(G801,-2)</f>
        <v>0</v>
      </c>
    </row>
    <row r="802" spans="1:8" ht="15" x14ac:dyDescent="0.2">
      <c r="A802" s="5"/>
      <c r="B802" s="5"/>
      <c r="C802" s="5"/>
      <c r="D802" s="12"/>
      <c r="E802" s="89"/>
      <c r="F802" s="142"/>
      <c r="G802" s="77">
        <v>0</v>
      </c>
      <c r="H802" s="92"/>
    </row>
    <row r="803" spans="1:8" ht="15.75" x14ac:dyDescent="0.25">
      <c r="A803" s="7" t="s">
        <v>546</v>
      </c>
      <c r="B803" s="15" t="s">
        <v>363</v>
      </c>
      <c r="C803" s="5"/>
      <c r="D803" s="12"/>
      <c r="E803" s="89"/>
      <c r="F803" s="142"/>
      <c r="G803" s="79"/>
      <c r="H803" s="79"/>
    </row>
    <row r="804" spans="1:8" ht="15" x14ac:dyDescent="0.2">
      <c r="A804" s="5">
        <v>400000</v>
      </c>
      <c r="B804" s="101" t="s">
        <v>664</v>
      </c>
      <c r="C804" s="5"/>
      <c r="D804" s="104" t="s">
        <v>856</v>
      </c>
      <c r="E804" s="78">
        <v>270.37</v>
      </c>
      <c r="F804" s="140"/>
      <c r="G804" s="79">
        <f t="shared" ref="G804:G820" si="19">(E804*F804)</f>
        <v>0</v>
      </c>
      <c r="H804" s="79"/>
    </row>
    <row r="805" spans="1:8" ht="15" x14ac:dyDescent="0.2">
      <c r="A805" s="5">
        <v>400001</v>
      </c>
      <c r="B805" s="101" t="s">
        <v>665</v>
      </c>
      <c r="C805" s="5"/>
      <c r="D805" s="104" t="s">
        <v>856</v>
      </c>
      <c r="E805" s="78">
        <v>364.41</v>
      </c>
      <c r="F805" s="140"/>
      <c r="G805" s="79">
        <f t="shared" si="19"/>
        <v>0</v>
      </c>
      <c r="H805" s="79"/>
    </row>
    <row r="806" spans="1:8" ht="15" x14ac:dyDescent="0.2">
      <c r="A806" s="5">
        <v>400002</v>
      </c>
      <c r="B806" s="101" t="s">
        <v>666</v>
      </c>
      <c r="C806" s="5"/>
      <c r="D806" s="104" t="s">
        <v>856</v>
      </c>
      <c r="E806" s="78">
        <v>552.49</v>
      </c>
      <c r="F806" s="140"/>
      <c r="G806" s="79">
        <f t="shared" si="19"/>
        <v>0</v>
      </c>
      <c r="H806" s="79"/>
    </row>
    <row r="807" spans="1:8" ht="15" x14ac:dyDescent="0.2">
      <c r="A807" s="5">
        <v>400003</v>
      </c>
      <c r="B807" s="101" t="s">
        <v>667</v>
      </c>
      <c r="C807" s="5"/>
      <c r="D807" s="104" t="s">
        <v>856</v>
      </c>
      <c r="E807" s="78">
        <v>705.31</v>
      </c>
      <c r="F807" s="140"/>
      <c r="G807" s="79">
        <f t="shared" si="19"/>
        <v>0</v>
      </c>
      <c r="H807" s="79"/>
    </row>
    <row r="808" spans="1:8" ht="15" x14ac:dyDescent="0.2">
      <c r="A808" s="5">
        <v>400004</v>
      </c>
      <c r="B808" s="101" t="s">
        <v>668</v>
      </c>
      <c r="C808" s="5"/>
      <c r="D808" s="104" t="s">
        <v>856</v>
      </c>
      <c r="E808" s="78">
        <v>552.49</v>
      </c>
      <c r="F808" s="140"/>
      <c r="G808" s="79">
        <f t="shared" si="19"/>
        <v>0</v>
      </c>
      <c r="H808" s="79"/>
    </row>
    <row r="809" spans="1:8" ht="15" x14ac:dyDescent="0.2">
      <c r="A809" s="5">
        <v>400005</v>
      </c>
      <c r="B809" s="101" t="s">
        <v>669</v>
      </c>
      <c r="C809" s="5"/>
      <c r="D809" s="104" t="s">
        <v>856</v>
      </c>
      <c r="E809" s="78">
        <v>470.21</v>
      </c>
      <c r="F809" s="140"/>
      <c r="G809" s="79">
        <f t="shared" si="19"/>
        <v>0</v>
      </c>
      <c r="H809" s="79"/>
    </row>
    <row r="810" spans="1:8" ht="15" x14ac:dyDescent="0.2">
      <c r="A810" s="5">
        <v>400006</v>
      </c>
      <c r="B810" s="101" t="s">
        <v>663</v>
      </c>
      <c r="C810" s="5"/>
      <c r="D810" s="104" t="s">
        <v>856</v>
      </c>
      <c r="E810" s="78">
        <v>1034.46</v>
      </c>
      <c r="F810" s="140"/>
      <c r="G810" s="79">
        <f t="shared" si="19"/>
        <v>0</v>
      </c>
      <c r="H810" s="79"/>
    </row>
    <row r="811" spans="1:8" ht="15" x14ac:dyDescent="0.2">
      <c r="A811" s="5">
        <v>400007</v>
      </c>
      <c r="B811" s="101" t="s">
        <v>662</v>
      </c>
      <c r="C811" s="5"/>
      <c r="D811" s="104" t="s">
        <v>856</v>
      </c>
      <c r="E811" s="78">
        <v>693.56</v>
      </c>
      <c r="F811" s="140"/>
      <c r="G811" s="79">
        <f t="shared" si="19"/>
        <v>0</v>
      </c>
      <c r="H811" s="79"/>
    </row>
    <row r="812" spans="1:8" ht="15" x14ac:dyDescent="0.2">
      <c r="A812" s="5"/>
      <c r="B812" s="5"/>
      <c r="C812" s="5"/>
      <c r="D812" s="12"/>
      <c r="E812" s="89"/>
      <c r="F812" s="142"/>
      <c r="G812" s="77">
        <v>0</v>
      </c>
      <c r="H812" s="79"/>
    </row>
    <row r="813" spans="1:8" ht="15" x14ac:dyDescent="0.2">
      <c r="A813" s="5">
        <v>400100</v>
      </c>
      <c r="B813" s="101" t="s">
        <v>365</v>
      </c>
      <c r="C813" s="5"/>
      <c r="D813" s="104" t="s">
        <v>828</v>
      </c>
      <c r="E813" s="78">
        <v>70.53</v>
      </c>
      <c r="F813" s="140"/>
      <c r="G813" s="79">
        <f t="shared" si="19"/>
        <v>0</v>
      </c>
      <c r="H813" s="79"/>
    </row>
    <row r="814" spans="1:8" ht="15" x14ac:dyDescent="0.2">
      <c r="A814" s="5">
        <v>400101</v>
      </c>
      <c r="B814" s="101" t="s">
        <v>366</v>
      </c>
      <c r="C814" s="5"/>
      <c r="D814" s="104" t="s">
        <v>828</v>
      </c>
      <c r="E814" s="75">
        <v>105.8</v>
      </c>
      <c r="F814" s="140"/>
      <c r="G814" s="79">
        <f t="shared" si="19"/>
        <v>0</v>
      </c>
      <c r="H814" s="79"/>
    </row>
    <row r="815" spans="1:8" ht="15" x14ac:dyDescent="0.2">
      <c r="A815" s="5">
        <v>400102</v>
      </c>
      <c r="B815" s="101" t="s">
        <v>367</v>
      </c>
      <c r="C815" s="5"/>
      <c r="D815" s="104" t="s">
        <v>828</v>
      </c>
      <c r="E815" s="76">
        <v>117.55</v>
      </c>
      <c r="F815" s="140"/>
      <c r="G815" s="79">
        <f t="shared" si="19"/>
        <v>0</v>
      </c>
      <c r="H815" s="79"/>
    </row>
    <row r="816" spans="1:8" ht="15" x14ac:dyDescent="0.2">
      <c r="A816" s="5">
        <v>400103</v>
      </c>
      <c r="B816" s="101" t="s">
        <v>368</v>
      </c>
      <c r="C816" s="5"/>
      <c r="D816" s="104" t="s">
        <v>828</v>
      </c>
      <c r="E816" s="76">
        <v>141.06</v>
      </c>
      <c r="F816" s="140"/>
      <c r="G816" s="79">
        <f t="shared" si="19"/>
        <v>0</v>
      </c>
      <c r="H816" s="79"/>
    </row>
    <row r="817" spans="1:8" ht="15" x14ac:dyDescent="0.2">
      <c r="A817" s="5"/>
      <c r="B817" s="101"/>
      <c r="C817" s="5"/>
      <c r="D817" s="104"/>
      <c r="E817" s="78"/>
      <c r="F817" s="142"/>
      <c r="G817" s="77">
        <v>0</v>
      </c>
      <c r="H817" s="79"/>
    </row>
    <row r="818" spans="1:8" ht="15" x14ac:dyDescent="0.2">
      <c r="A818" s="5">
        <v>400200</v>
      </c>
      <c r="B818" s="101" t="s">
        <v>670</v>
      </c>
      <c r="C818" s="5"/>
      <c r="D818" s="104" t="s">
        <v>825</v>
      </c>
      <c r="E818" s="75">
        <v>47.02</v>
      </c>
      <c r="F818" s="140"/>
      <c r="G818" s="79">
        <f t="shared" si="19"/>
        <v>0</v>
      </c>
      <c r="H818" s="79"/>
    </row>
    <row r="819" spans="1:8" ht="15" x14ac:dyDescent="0.2">
      <c r="A819" s="5"/>
      <c r="B819" s="101"/>
      <c r="C819" s="5"/>
      <c r="D819" s="104"/>
      <c r="E819" s="75"/>
      <c r="F819" s="142"/>
      <c r="G819" s="77">
        <v>0</v>
      </c>
      <c r="H819" s="79"/>
    </row>
    <row r="820" spans="1:8" ht="15" x14ac:dyDescent="0.2">
      <c r="A820" s="5">
        <v>400300</v>
      </c>
      <c r="B820" s="101" t="s">
        <v>364</v>
      </c>
      <c r="C820" s="5"/>
      <c r="D820" s="104" t="s">
        <v>828</v>
      </c>
      <c r="E820" s="75">
        <v>10.58</v>
      </c>
      <c r="F820" s="140"/>
      <c r="G820" s="79">
        <f t="shared" si="19"/>
        <v>0</v>
      </c>
      <c r="H820" s="79"/>
    </row>
    <row r="821" spans="1:8" ht="15.75" x14ac:dyDescent="0.25">
      <c r="A821" s="7"/>
      <c r="B821" s="7"/>
      <c r="C821" s="7" t="s">
        <v>369</v>
      </c>
      <c r="D821" s="6"/>
      <c r="E821" s="73"/>
      <c r="F821" s="141"/>
      <c r="G821" s="74">
        <f>SUM(G804:G820)</f>
        <v>0</v>
      </c>
      <c r="H821" s="74">
        <f>ROUND(G821,-2)</f>
        <v>0</v>
      </c>
    </row>
    <row r="822" spans="1:8" ht="15" x14ac:dyDescent="0.2">
      <c r="A822" s="5"/>
      <c r="B822" s="5"/>
      <c r="C822" s="5"/>
      <c r="D822" s="12"/>
      <c r="E822" s="89"/>
      <c r="F822" s="142"/>
      <c r="G822" s="77">
        <v>0</v>
      </c>
      <c r="H822" s="79"/>
    </row>
    <row r="823" spans="1:8" ht="15.75" x14ac:dyDescent="0.25">
      <c r="A823" s="7" t="s">
        <v>547</v>
      </c>
      <c r="B823" s="15" t="s">
        <v>846</v>
      </c>
      <c r="C823" s="5"/>
      <c r="D823" s="12"/>
      <c r="E823" s="89"/>
      <c r="F823" s="142"/>
      <c r="G823" s="77"/>
      <c r="H823" s="79"/>
    </row>
    <row r="824" spans="1:8" ht="15" x14ac:dyDescent="0.2">
      <c r="A824" s="24">
        <v>505000</v>
      </c>
      <c r="B824" s="101" t="s">
        <v>794</v>
      </c>
      <c r="C824" s="5"/>
      <c r="D824" s="104" t="s">
        <v>828</v>
      </c>
      <c r="E824" s="76">
        <v>3.53</v>
      </c>
      <c r="F824" s="140"/>
      <c r="G824" s="79">
        <f t="shared" ref="G824:G829" si="20">(E824*F824)</f>
        <v>0</v>
      </c>
      <c r="H824" s="79"/>
    </row>
    <row r="825" spans="1:8" ht="15" x14ac:dyDescent="0.2">
      <c r="A825" s="24">
        <v>505001</v>
      </c>
      <c r="B825" s="101" t="s">
        <v>795</v>
      </c>
      <c r="C825" s="5"/>
      <c r="D825" s="104" t="s">
        <v>828</v>
      </c>
      <c r="E825" s="78">
        <v>4.7</v>
      </c>
      <c r="F825" s="140"/>
      <c r="G825" s="79">
        <f t="shared" si="20"/>
        <v>0</v>
      </c>
      <c r="H825" s="79"/>
    </row>
    <row r="826" spans="1:8" ht="15" x14ac:dyDescent="0.2">
      <c r="A826" s="24">
        <v>505002</v>
      </c>
      <c r="B826" s="101" t="s">
        <v>796</v>
      </c>
      <c r="C826" s="5"/>
      <c r="D826" s="104" t="s">
        <v>828</v>
      </c>
      <c r="E826" s="78">
        <v>0.47</v>
      </c>
      <c r="F826" s="140"/>
      <c r="G826" s="79">
        <f t="shared" si="20"/>
        <v>0</v>
      </c>
      <c r="H826" s="79"/>
    </row>
    <row r="827" spans="1:8" ht="15" x14ac:dyDescent="0.2">
      <c r="A827" s="24">
        <v>505003</v>
      </c>
      <c r="B827" s="101" t="s">
        <v>797</v>
      </c>
      <c r="C827" s="5"/>
      <c r="D827" s="104" t="s">
        <v>828</v>
      </c>
      <c r="E827" s="78">
        <v>0.28999999999999998</v>
      </c>
      <c r="F827" s="140"/>
      <c r="G827" s="79">
        <f t="shared" si="20"/>
        <v>0</v>
      </c>
      <c r="H827" s="79"/>
    </row>
    <row r="828" spans="1:8" ht="15" x14ac:dyDescent="0.2">
      <c r="A828" s="24">
        <v>505004</v>
      </c>
      <c r="B828" s="101" t="s">
        <v>847</v>
      </c>
      <c r="C828" s="5"/>
      <c r="D828" s="104" t="s">
        <v>828</v>
      </c>
      <c r="E828" s="78">
        <v>7.05</v>
      </c>
      <c r="F828" s="140"/>
      <c r="G828" s="79">
        <f t="shared" si="20"/>
        <v>0</v>
      </c>
      <c r="H828" s="79"/>
    </row>
    <row r="829" spans="1:8" ht="15" x14ac:dyDescent="0.2">
      <c r="A829" s="24">
        <v>505005</v>
      </c>
      <c r="B829" s="101" t="s">
        <v>798</v>
      </c>
      <c r="C829" s="5"/>
      <c r="D829" s="104" t="s">
        <v>828</v>
      </c>
      <c r="E829" s="78">
        <v>1.18</v>
      </c>
      <c r="F829" s="140"/>
      <c r="G829" s="79">
        <f t="shared" si="20"/>
        <v>0</v>
      </c>
      <c r="H829" s="79"/>
    </row>
    <row r="830" spans="1:8" ht="15" x14ac:dyDescent="0.2">
      <c r="A830" s="108">
        <v>505006</v>
      </c>
      <c r="B830" s="101" t="s">
        <v>848</v>
      </c>
      <c r="C830" s="106"/>
      <c r="D830" s="104" t="s">
        <v>828</v>
      </c>
      <c r="E830" s="75">
        <v>4.7</v>
      </c>
      <c r="F830" s="140"/>
      <c r="G830" s="79">
        <f>(E830*F830)</f>
        <v>0</v>
      </c>
      <c r="H830" s="79"/>
    </row>
    <row r="831" spans="1:8" ht="15" x14ac:dyDescent="0.2">
      <c r="A831" s="24">
        <v>506007</v>
      </c>
      <c r="B831" s="101" t="s">
        <v>463</v>
      </c>
      <c r="C831" s="5"/>
      <c r="D831" s="104" t="s">
        <v>828</v>
      </c>
      <c r="E831" s="76">
        <v>7.05</v>
      </c>
      <c r="F831" s="140"/>
      <c r="G831" s="79">
        <f>(E831*F831)</f>
        <v>0</v>
      </c>
      <c r="H831" s="79"/>
    </row>
    <row r="832" spans="1:8" ht="15.75" x14ac:dyDescent="0.25">
      <c r="A832" s="7"/>
      <c r="B832" s="7"/>
      <c r="C832" s="7" t="s">
        <v>370</v>
      </c>
      <c r="D832" s="6"/>
      <c r="E832" s="73"/>
      <c r="F832" s="141"/>
      <c r="G832" s="74">
        <f>SUM(G824:G831)</f>
        <v>0</v>
      </c>
      <c r="H832" s="74">
        <f>ROUND(G832,-2)</f>
        <v>0</v>
      </c>
    </row>
    <row r="833" spans="1:8" ht="15" x14ac:dyDescent="0.2">
      <c r="A833" s="5"/>
      <c r="B833" s="5"/>
      <c r="C833" s="5"/>
      <c r="D833" s="12"/>
      <c r="E833" s="89"/>
      <c r="F833" s="142"/>
      <c r="G833" s="77">
        <v>0</v>
      </c>
      <c r="H833" s="79"/>
    </row>
    <row r="834" spans="1:8" ht="15.75" x14ac:dyDescent="0.25">
      <c r="A834" s="7" t="s">
        <v>548</v>
      </c>
      <c r="B834" s="15" t="s">
        <v>371</v>
      </c>
      <c r="C834" s="5"/>
      <c r="D834" s="12"/>
      <c r="E834" s="89"/>
      <c r="F834" s="142"/>
      <c r="G834" s="79"/>
      <c r="H834" s="79"/>
    </row>
    <row r="835" spans="1:8" ht="15.75" x14ac:dyDescent="0.25">
      <c r="A835" s="7"/>
      <c r="B835" s="24" t="s">
        <v>372</v>
      </c>
      <c r="C835" s="24"/>
      <c r="D835" s="25" t="s">
        <v>892</v>
      </c>
      <c r="E835" s="73"/>
      <c r="F835" s="140"/>
      <c r="G835" s="79">
        <f>(F835)</f>
        <v>0</v>
      </c>
      <c r="H835" s="186"/>
    </row>
    <row r="836" spans="1:8" ht="15.75" x14ac:dyDescent="0.25">
      <c r="A836" s="7"/>
      <c r="B836" s="24"/>
      <c r="C836" s="7" t="s">
        <v>187</v>
      </c>
      <c r="D836" s="25"/>
      <c r="E836" s="73"/>
      <c r="F836" s="147"/>
      <c r="G836" s="74">
        <f>SUM(G835)</f>
        <v>0</v>
      </c>
      <c r="H836" s="74">
        <f>ROUND(G836,-2)</f>
        <v>0</v>
      </c>
    </row>
    <row r="837" spans="1:8" ht="15" x14ac:dyDescent="0.2">
      <c r="A837" s="5"/>
      <c r="B837" s="5"/>
      <c r="C837" s="5"/>
      <c r="D837" s="12"/>
      <c r="E837" s="89"/>
      <c r="F837" s="142"/>
      <c r="G837" s="77">
        <v>0</v>
      </c>
      <c r="H837" s="79"/>
    </row>
    <row r="838" spans="1:8" ht="18" x14ac:dyDescent="0.25">
      <c r="B838" s="18" t="s">
        <v>373</v>
      </c>
      <c r="C838" s="26"/>
      <c r="D838" s="26"/>
      <c r="E838" s="73"/>
      <c r="F838" s="148"/>
      <c r="G838" s="74">
        <f>(G541+G794+G801+G821+G832+G836)</f>
        <v>0</v>
      </c>
      <c r="H838" s="74">
        <f>(H541+H794+H801+H821+H832+H836)</f>
        <v>0</v>
      </c>
    </row>
    <row r="839" spans="1:8" ht="15" x14ac:dyDescent="0.2">
      <c r="A839" s="5"/>
      <c r="B839" s="5"/>
      <c r="C839" s="5"/>
      <c r="D839" s="12"/>
      <c r="E839" s="89"/>
      <c r="F839" s="142"/>
      <c r="G839" s="77">
        <v>0</v>
      </c>
      <c r="H839" s="79"/>
    </row>
    <row r="840" spans="1:8" ht="15.75" x14ac:dyDescent="0.25">
      <c r="A840" s="15" t="s">
        <v>188</v>
      </c>
      <c r="B840" s="15" t="s">
        <v>374</v>
      </c>
      <c r="C840" s="5"/>
      <c r="D840" s="12"/>
      <c r="E840" s="89"/>
      <c r="F840" s="142"/>
      <c r="G840" s="77"/>
      <c r="H840" s="79"/>
    </row>
    <row r="841" spans="1:8" ht="15" x14ac:dyDescent="0.2">
      <c r="A841" s="5">
        <v>820100</v>
      </c>
      <c r="B841" s="101" t="s">
        <v>671</v>
      </c>
      <c r="C841" s="5"/>
      <c r="D841" s="104" t="s">
        <v>833</v>
      </c>
      <c r="E841" s="80">
        <v>58.78</v>
      </c>
      <c r="F841" s="140"/>
      <c r="G841" s="79">
        <f t="shared" ref="G841:G858" si="21">(E841*F841)</f>
        <v>0</v>
      </c>
      <c r="H841" s="79"/>
    </row>
    <row r="842" spans="1:8" ht="15" x14ac:dyDescent="0.2">
      <c r="A842" s="5">
        <v>820101</v>
      </c>
      <c r="B842" s="101" t="s">
        <v>672</v>
      </c>
      <c r="C842" s="5"/>
      <c r="D842" s="104" t="s">
        <v>833</v>
      </c>
      <c r="E842" s="80">
        <v>65.83</v>
      </c>
      <c r="F842" s="140"/>
      <c r="G842" s="79">
        <f t="shared" si="21"/>
        <v>0</v>
      </c>
      <c r="H842" s="79"/>
    </row>
    <row r="843" spans="1:8" ht="15" x14ac:dyDescent="0.2">
      <c r="A843" s="5">
        <v>820102</v>
      </c>
      <c r="B843" s="101" t="s">
        <v>673</v>
      </c>
      <c r="C843" s="5"/>
      <c r="D843" s="104" t="s">
        <v>833</v>
      </c>
      <c r="E843" s="80">
        <v>70.53</v>
      </c>
      <c r="F843" s="140"/>
      <c r="G843" s="79">
        <f t="shared" si="21"/>
        <v>0</v>
      </c>
      <c r="H843" s="79"/>
    </row>
    <row r="844" spans="1:8" ht="15" x14ac:dyDescent="0.2">
      <c r="A844" s="5">
        <v>820103</v>
      </c>
      <c r="B844" s="101" t="s">
        <v>674</v>
      </c>
      <c r="C844" s="5"/>
      <c r="D844" s="104" t="s">
        <v>833</v>
      </c>
      <c r="E844" s="80">
        <v>89.34</v>
      </c>
      <c r="F844" s="140"/>
      <c r="G844" s="79">
        <f t="shared" si="21"/>
        <v>0</v>
      </c>
      <c r="H844" s="79"/>
    </row>
    <row r="845" spans="1:8" ht="15" x14ac:dyDescent="0.2">
      <c r="A845" s="5">
        <v>820104</v>
      </c>
      <c r="B845" s="101" t="s">
        <v>675</v>
      </c>
      <c r="C845" s="5"/>
      <c r="D845" s="104" t="s">
        <v>833</v>
      </c>
      <c r="E845" s="80">
        <v>94.04</v>
      </c>
      <c r="F845" s="140"/>
      <c r="G845" s="79">
        <f t="shared" si="21"/>
        <v>0</v>
      </c>
      <c r="H845" s="79"/>
    </row>
    <row r="846" spans="1:8" ht="15" x14ac:dyDescent="0.2">
      <c r="A846" s="5"/>
      <c r="B846" s="101"/>
      <c r="C846" s="5"/>
      <c r="D846" s="104"/>
      <c r="E846" s="80"/>
      <c r="F846" s="142"/>
      <c r="G846" s="77">
        <v>0</v>
      </c>
      <c r="H846" s="79"/>
    </row>
    <row r="847" spans="1:8" ht="15" x14ac:dyDescent="0.2">
      <c r="A847" s="5">
        <v>820110</v>
      </c>
      <c r="B847" s="101" t="s">
        <v>676</v>
      </c>
      <c r="C847" s="5"/>
      <c r="D847" s="104" t="s">
        <v>833</v>
      </c>
      <c r="E847" s="80">
        <v>30.56</v>
      </c>
      <c r="F847" s="140"/>
      <c r="G847" s="79">
        <f t="shared" si="21"/>
        <v>0</v>
      </c>
      <c r="H847" s="79"/>
    </row>
    <row r="848" spans="1:8" ht="15" x14ac:dyDescent="0.2">
      <c r="A848" s="5">
        <v>820111</v>
      </c>
      <c r="B848" s="101" t="s">
        <v>677</v>
      </c>
      <c r="C848" s="5"/>
      <c r="D848" s="104" t="s">
        <v>833</v>
      </c>
      <c r="E848" s="80">
        <v>35.270000000000003</v>
      </c>
      <c r="F848" s="140"/>
      <c r="G848" s="79">
        <f t="shared" si="21"/>
        <v>0</v>
      </c>
      <c r="H848" s="79"/>
    </row>
    <row r="849" spans="1:8" ht="15" x14ac:dyDescent="0.2">
      <c r="A849" s="5">
        <v>820112</v>
      </c>
      <c r="B849" s="101" t="s">
        <v>678</v>
      </c>
      <c r="C849" s="5"/>
      <c r="D849" s="104" t="s">
        <v>833</v>
      </c>
      <c r="E849" s="80">
        <v>42.32</v>
      </c>
      <c r="F849" s="140"/>
      <c r="G849" s="79">
        <f t="shared" si="21"/>
        <v>0</v>
      </c>
      <c r="H849" s="79"/>
    </row>
    <row r="850" spans="1:8" ht="15" x14ac:dyDescent="0.2">
      <c r="A850" s="5">
        <v>820113</v>
      </c>
      <c r="B850" s="101" t="s">
        <v>679</v>
      </c>
      <c r="C850" s="5"/>
      <c r="D850" s="104" t="s">
        <v>833</v>
      </c>
      <c r="E850" s="80">
        <v>54.07</v>
      </c>
      <c r="F850" s="140"/>
      <c r="G850" s="79">
        <f t="shared" si="21"/>
        <v>0</v>
      </c>
      <c r="H850" s="79"/>
    </row>
    <row r="851" spans="1:8" ht="15" x14ac:dyDescent="0.2">
      <c r="A851" s="5">
        <v>820114</v>
      </c>
      <c r="B851" s="101" t="s">
        <v>680</v>
      </c>
      <c r="C851" s="5"/>
      <c r="D851" s="104" t="s">
        <v>833</v>
      </c>
      <c r="E851" s="80">
        <v>61.13</v>
      </c>
      <c r="F851" s="140"/>
      <c r="G851" s="79">
        <f t="shared" si="21"/>
        <v>0</v>
      </c>
      <c r="H851" s="79"/>
    </row>
    <row r="852" spans="1:8" ht="15" x14ac:dyDescent="0.2">
      <c r="A852" s="5"/>
      <c r="B852" s="101"/>
      <c r="C852" s="5"/>
      <c r="D852" s="101"/>
      <c r="E852" s="78"/>
      <c r="F852" s="142"/>
      <c r="G852" s="77">
        <v>0</v>
      </c>
      <c r="H852" s="79"/>
    </row>
    <row r="853" spans="1:8" ht="15" x14ac:dyDescent="0.2">
      <c r="A853" s="5">
        <v>820120</v>
      </c>
      <c r="B853" s="101" t="s">
        <v>681</v>
      </c>
      <c r="C853" s="5"/>
      <c r="D853" s="104" t="s">
        <v>833</v>
      </c>
      <c r="E853" s="80">
        <v>35.270000000000003</v>
      </c>
      <c r="F853" s="140"/>
      <c r="G853" s="79">
        <f t="shared" si="21"/>
        <v>0</v>
      </c>
      <c r="H853" s="79"/>
    </row>
    <row r="854" spans="1:8" ht="15" x14ac:dyDescent="0.2">
      <c r="A854" s="5">
        <v>820121</v>
      </c>
      <c r="B854" s="101" t="s">
        <v>682</v>
      </c>
      <c r="C854" s="5"/>
      <c r="D854" s="104" t="s">
        <v>833</v>
      </c>
      <c r="E854" s="80">
        <v>36.44</v>
      </c>
      <c r="F854" s="140"/>
      <c r="G854" s="79">
        <f t="shared" si="21"/>
        <v>0</v>
      </c>
      <c r="H854" s="79"/>
    </row>
    <row r="855" spans="1:8" ht="15" x14ac:dyDescent="0.2">
      <c r="A855" s="5">
        <v>820122</v>
      </c>
      <c r="B855" s="101" t="s">
        <v>683</v>
      </c>
      <c r="C855" s="5"/>
      <c r="D855" s="104" t="s">
        <v>833</v>
      </c>
      <c r="E855" s="80">
        <v>41.14</v>
      </c>
      <c r="F855" s="140"/>
      <c r="G855" s="79">
        <f t="shared" si="21"/>
        <v>0</v>
      </c>
      <c r="H855" s="79"/>
    </row>
    <row r="856" spans="1:8" ht="15" x14ac:dyDescent="0.2">
      <c r="A856" s="5">
        <v>820123</v>
      </c>
      <c r="B856" s="101" t="s">
        <v>684</v>
      </c>
      <c r="C856" s="5"/>
      <c r="D856" s="104" t="s">
        <v>833</v>
      </c>
      <c r="E856" s="80">
        <v>42.32</v>
      </c>
      <c r="F856" s="140"/>
      <c r="G856" s="79">
        <f t="shared" si="21"/>
        <v>0</v>
      </c>
      <c r="H856" s="79"/>
    </row>
    <row r="857" spans="1:8" ht="15" x14ac:dyDescent="0.2">
      <c r="A857" s="5">
        <v>820124</v>
      </c>
      <c r="B857" s="101" t="s">
        <v>685</v>
      </c>
      <c r="C857" s="5"/>
      <c r="D857" s="104" t="s">
        <v>833</v>
      </c>
      <c r="E857" s="80">
        <v>47.02</v>
      </c>
      <c r="F857" s="140"/>
      <c r="G857" s="79">
        <f t="shared" si="21"/>
        <v>0</v>
      </c>
      <c r="H857" s="79"/>
    </row>
    <row r="858" spans="1:8" ht="15" x14ac:dyDescent="0.2">
      <c r="A858" s="5">
        <v>820125</v>
      </c>
      <c r="B858" s="101" t="s">
        <v>686</v>
      </c>
      <c r="C858" s="5"/>
      <c r="D858" s="104" t="s">
        <v>833</v>
      </c>
      <c r="E858" s="80">
        <v>51.72</v>
      </c>
      <c r="F858" s="140"/>
      <c r="G858" s="79">
        <f t="shared" si="21"/>
        <v>0</v>
      </c>
      <c r="H858" s="79"/>
    </row>
    <row r="859" spans="1:8" ht="15.75" x14ac:dyDescent="0.25">
      <c r="A859" s="7"/>
      <c r="B859" s="7"/>
      <c r="C859" s="7" t="s">
        <v>375</v>
      </c>
      <c r="D859" s="6"/>
      <c r="E859" s="73"/>
      <c r="F859" s="141"/>
      <c r="G859" s="74">
        <f>SUM(G841:G858)</f>
        <v>0</v>
      </c>
      <c r="H859" s="74">
        <f>ROUND(G859,-2)</f>
        <v>0</v>
      </c>
    </row>
    <row r="860" spans="1:8" ht="15" x14ac:dyDescent="0.2">
      <c r="A860" s="5"/>
      <c r="B860" s="5"/>
      <c r="C860" s="5"/>
      <c r="D860" s="12"/>
      <c r="E860" s="89"/>
      <c r="F860" s="142"/>
      <c r="G860" s="77">
        <v>0</v>
      </c>
      <c r="H860" s="79"/>
    </row>
    <row r="861" spans="1:8" ht="15.75" x14ac:dyDescent="0.25">
      <c r="A861" s="15" t="s">
        <v>189</v>
      </c>
      <c r="B861" s="15" t="s">
        <v>376</v>
      </c>
      <c r="C861" s="5"/>
      <c r="D861" s="12"/>
      <c r="E861" s="89"/>
      <c r="F861" s="142"/>
      <c r="G861" s="79"/>
      <c r="H861" s="79"/>
    </row>
    <row r="862" spans="1:8" ht="15" x14ac:dyDescent="0.2">
      <c r="A862" s="5">
        <v>820200</v>
      </c>
      <c r="B862" s="101" t="s">
        <v>687</v>
      </c>
      <c r="C862" s="5"/>
      <c r="D862" s="104" t="s">
        <v>833</v>
      </c>
      <c r="E862" s="80">
        <v>64.650000000000006</v>
      </c>
      <c r="F862" s="140"/>
      <c r="G862" s="79">
        <f>(E862*F862)</f>
        <v>0</v>
      </c>
      <c r="H862" s="79"/>
    </row>
    <row r="863" spans="1:8" ht="15" x14ac:dyDescent="0.2">
      <c r="A863" s="5">
        <v>820201</v>
      </c>
      <c r="B863" s="101" t="s">
        <v>688</v>
      </c>
      <c r="C863" s="5"/>
      <c r="D863" s="104" t="s">
        <v>833</v>
      </c>
      <c r="E863" s="80">
        <v>70.53</v>
      </c>
      <c r="F863" s="140"/>
      <c r="G863" s="79">
        <f t="shared" ref="G863:G878" si="22">(E863*F863)</f>
        <v>0</v>
      </c>
      <c r="H863" s="79"/>
    </row>
    <row r="864" spans="1:8" ht="15" x14ac:dyDescent="0.2">
      <c r="A864" s="5">
        <v>820202</v>
      </c>
      <c r="B864" s="101" t="s">
        <v>689</v>
      </c>
      <c r="C864" s="5"/>
      <c r="D864" s="104" t="s">
        <v>833</v>
      </c>
      <c r="E864" s="80">
        <v>76.41</v>
      </c>
      <c r="F864" s="140"/>
      <c r="G864" s="79">
        <f t="shared" si="22"/>
        <v>0</v>
      </c>
      <c r="H864" s="79"/>
    </row>
    <row r="865" spans="1:8" ht="15" x14ac:dyDescent="0.2">
      <c r="A865" s="5">
        <v>820203</v>
      </c>
      <c r="B865" s="101" t="s">
        <v>690</v>
      </c>
      <c r="C865" s="5"/>
      <c r="D865" s="104" t="s">
        <v>833</v>
      </c>
      <c r="E865" s="80">
        <v>82.29</v>
      </c>
      <c r="F865" s="140"/>
      <c r="G865" s="79">
        <f t="shared" si="22"/>
        <v>0</v>
      </c>
      <c r="H865" s="79"/>
    </row>
    <row r="866" spans="1:8" ht="15" x14ac:dyDescent="0.2">
      <c r="A866" s="5">
        <v>820204</v>
      </c>
      <c r="B866" s="101" t="s">
        <v>691</v>
      </c>
      <c r="C866" s="5"/>
      <c r="D866" s="104" t="s">
        <v>833</v>
      </c>
      <c r="E866" s="80">
        <v>88.16</v>
      </c>
      <c r="F866" s="140"/>
      <c r="G866" s="79">
        <f t="shared" si="22"/>
        <v>0</v>
      </c>
      <c r="H866" s="79"/>
    </row>
    <row r="867" spans="1:8" ht="15" x14ac:dyDescent="0.2">
      <c r="A867" s="5">
        <v>820205</v>
      </c>
      <c r="B867" s="101" t="s">
        <v>692</v>
      </c>
      <c r="C867" s="5"/>
      <c r="D867" s="104" t="s">
        <v>833</v>
      </c>
      <c r="E867" s="80">
        <v>81.11</v>
      </c>
      <c r="F867" s="140"/>
      <c r="G867" s="79">
        <f t="shared" si="22"/>
        <v>0</v>
      </c>
      <c r="H867" s="79"/>
    </row>
    <row r="868" spans="1:8" ht="15" x14ac:dyDescent="0.2">
      <c r="A868" s="5">
        <v>820206</v>
      </c>
      <c r="B868" s="101" t="s">
        <v>693</v>
      </c>
      <c r="C868" s="5"/>
      <c r="D868" s="104" t="s">
        <v>833</v>
      </c>
      <c r="E868" s="80">
        <v>97.57</v>
      </c>
      <c r="F868" s="140"/>
      <c r="G868" s="79">
        <f t="shared" si="22"/>
        <v>0</v>
      </c>
      <c r="H868" s="79"/>
    </row>
    <row r="869" spans="1:8" ht="15" x14ac:dyDescent="0.2">
      <c r="A869" s="5"/>
      <c r="B869" s="101"/>
      <c r="C869" s="5"/>
      <c r="D869" s="104"/>
      <c r="E869" s="80"/>
      <c r="F869" s="142"/>
      <c r="G869" s="77">
        <v>0</v>
      </c>
      <c r="H869" s="79"/>
    </row>
    <row r="870" spans="1:8" ht="15" x14ac:dyDescent="0.2">
      <c r="A870" s="5">
        <v>820210</v>
      </c>
      <c r="B870" s="101" t="s">
        <v>694</v>
      </c>
      <c r="C870" s="5"/>
      <c r="D870" s="104" t="s">
        <v>833</v>
      </c>
      <c r="E870" s="80">
        <v>88.16</v>
      </c>
      <c r="F870" s="140"/>
      <c r="G870" s="79">
        <f t="shared" si="22"/>
        <v>0</v>
      </c>
      <c r="H870" s="79"/>
    </row>
    <row r="871" spans="1:8" ht="15" x14ac:dyDescent="0.2">
      <c r="A871" s="5">
        <v>820211</v>
      </c>
      <c r="B871" s="101" t="s">
        <v>695</v>
      </c>
      <c r="C871" s="5"/>
      <c r="D871" s="104" t="s">
        <v>833</v>
      </c>
      <c r="E871" s="80">
        <v>99.92</v>
      </c>
      <c r="F871" s="140"/>
      <c r="G871" s="79">
        <f t="shared" si="22"/>
        <v>0</v>
      </c>
      <c r="H871" s="79"/>
    </row>
    <row r="872" spans="1:8" ht="15" x14ac:dyDescent="0.2">
      <c r="A872" s="5">
        <v>820212</v>
      </c>
      <c r="B872" s="101" t="s">
        <v>696</v>
      </c>
      <c r="C872" s="5"/>
      <c r="D872" s="104" t="s">
        <v>833</v>
      </c>
      <c r="E872" s="80">
        <v>111.67</v>
      </c>
      <c r="F872" s="140"/>
      <c r="G872" s="79">
        <f t="shared" si="22"/>
        <v>0</v>
      </c>
      <c r="H872" s="79"/>
    </row>
    <row r="873" spans="1:8" ht="15.75" x14ac:dyDescent="0.2">
      <c r="A873" s="5"/>
      <c r="B873" s="116"/>
      <c r="C873" s="5"/>
      <c r="D873" s="104"/>
      <c r="E873" s="80"/>
      <c r="F873" s="142"/>
      <c r="G873" s="77">
        <v>0</v>
      </c>
      <c r="H873" s="79"/>
    </row>
    <row r="874" spans="1:8" ht="15" x14ac:dyDescent="0.2">
      <c r="A874" s="5">
        <v>820220</v>
      </c>
      <c r="B874" s="101" t="s">
        <v>697</v>
      </c>
      <c r="C874" s="5"/>
      <c r="D874" s="104" t="s">
        <v>833</v>
      </c>
      <c r="E874" s="80">
        <v>82.29</v>
      </c>
      <c r="F874" s="140"/>
      <c r="G874" s="79">
        <f t="shared" si="22"/>
        <v>0</v>
      </c>
      <c r="H874" s="79"/>
    </row>
    <row r="875" spans="1:8" ht="15" x14ac:dyDescent="0.2">
      <c r="A875" s="5">
        <v>820221</v>
      </c>
      <c r="B875" s="101" t="s">
        <v>698</v>
      </c>
      <c r="C875" s="5"/>
      <c r="D875" s="104" t="s">
        <v>833</v>
      </c>
      <c r="E875" s="80">
        <v>88.16</v>
      </c>
      <c r="F875" s="140"/>
      <c r="G875" s="79">
        <f t="shared" si="22"/>
        <v>0</v>
      </c>
      <c r="H875" s="79"/>
    </row>
    <row r="876" spans="1:8" ht="15" x14ac:dyDescent="0.2">
      <c r="A876" s="5">
        <v>820222</v>
      </c>
      <c r="B876" s="101" t="s">
        <v>699</v>
      </c>
      <c r="C876" s="5"/>
      <c r="D876" s="104" t="s">
        <v>833</v>
      </c>
      <c r="E876" s="80">
        <v>94.04</v>
      </c>
      <c r="F876" s="140"/>
      <c r="G876" s="79">
        <f t="shared" si="22"/>
        <v>0</v>
      </c>
      <c r="H876" s="79"/>
    </row>
    <row r="877" spans="1:8" ht="15" x14ac:dyDescent="0.2">
      <c r="A877" s="5">
        <v>820223</v>
      </c>
      <c r="B877" s="101" t="s">
        <v>700</v>
      </c>
      <c r="C877" s="5"/>
      <c r="D877" s="104" t="s">
        <v>833</v>
      </c>
      <c r="E877" s="80">
        <v>105.8</v>
      </c>
      <c r="F877" s="140"/>
      <c r="G877" s="79">
        <f t="shared" si="22"/>
        <v>0</v>
      </c>
      <c r="H877" s="79"/>
    </row>
    <row r="878" spans="1:8" ht="15" x14ac:dyDescent="0.2">
      <c r="A878" s="5">
        <v>820224</v>
      </c>
      <c r="B878" s="101" t="s">
        <v>701</v>
      </c>
      <c r="C878" s="5"/>
      <c r="D878" s="104" t="s">
        <v>833</v>
      </c>
      <c r="E878" s="80">
        <v>109.32</v>
      </c>
      <c r="F878" s="140"/>
      <c r="G878" s="79">
        <f t="shared" si="22"/>
        <v>0</v>
      </c>
      <c r="H878" s="79"/>
    </row>
    <row r="879" spans="1:8" ht="15.75" x14ac:dyDescent="0.25">
      <c r="A879" s="7"/>
      <c r="B879" s="7"/>
      <c r="C879" s="7" t="s">
        <v>377</v>
      </c>
      <c r="D879" s="6"/>
      <c r="E879" s="73"/>
      <c r="F879" s="141"/>
      <c r="G879" s="74">
        <f>SUM(G862:G878)</f>
        <v>0</v>
      </c>
      <c r="H879" s="74">
        <f>ROUND(G879,-2)</f>
        <v>0</v>
      </c>
    </row>
    <row r="880" spans="1:8" ht="15" x14ac:dyDescent="0.2">
      <c r="A880" s="5"/>
      <c r="B880" s="5"/>
      <c r="C880" s="5"/>
      <c r="D880" s="12"/>
      <c r="E880" s="89"/>
      <c r="F880" s="142"/>
      <c r="G880" s="77">
        <v>0</v>
      </c>
      <c r="H880" s="79"/>
    </row>
    <row r="881" spans="1:8" ht="15.75" x14ac:dyDescent="0.25">
      <c r="A881" s="15" t="s">
        <v>190</v>
      </c>
      <c r="B881" s="15" t="s">
        <v>378</v>
      </c>
      <c r="C881" s="5"/>
      <c r="D881" s="12"/>
      <c r="E881" s="89"/>
      <c r="F881" s="142"/>
      <c r="G881" s="79"/>
      <c r="H881" s="79"/>
    </row>
    <row r="882" spans="1:8" ht="15" x14ac:dyDescent="0.2">
      <c r="A882" s="5"/>
      <c r="B882" s="5" t="s">
        <v>379</v>
      </c>
      <c r="C882" s="5"/>
      <c r="D882" s="12" t="s">
        <v>856</v>
      </c>
      <c r="E882" s="89">
        <v>100</v>
      </c>
      <c r="F882" s="140"/>
      <c r="G882" s="79">
        <f>(E882*F882)</f>
        <v>0</v>
      </c>
      <c r="H882" s="79"/>
    </row>
    <row r="883" spans="1:8" ht="15" x14ac:dyDescent="0.2">
      <c r="A883" s="5"/>
      <c r="B883" s="5" t="s">
        <v>380</v>
      </c>
      <c r="C883" s="5"/>
      <c r="D883" s="12" t="s">
        <v>856</v>
      </c>
      <c r="E883" s="89">
        <v>100</v>
      </c>
      <c r="F883" s="140"/>
      <c r="G883" s="79">
        <f>(E883*F883)</f>
        <v>0</v>
      </c>
      <c r="H883" s="79"/>
    </row>
    <row r="884" spans="1:8" ht="15.75" x14ac:dyDescent="0.25">
      <c r="A884" s="7"/>
      <c r="B884" s="7"/>
      <c r="C884" s="7" t="s">
        <v>381</v>
      </c>
      <c r="D884" s="6"/>
      <c r="E884" s="73"/>
      <c r="F884" s="141"/>
      <c r="G884" s="74">
        <f>SUM(G882:G883)</f>
        <v>0</v>
      </c>
      <c r="H884" s="74">
        <f>ROUND(G884,-2)</f>
        <v>0</v>
      </c>
    </row>
    <row r="885" spans="1:8" ht="15" x14ac:dyDescent="0.2">
      <c r="A885" s="5"/>
      <c r="B885" s="5"/>
      <c r="C885" s="5"/>
      <c r="D885" s="12"/>
      <c r="E885" s="89"/>
      <c r="F885" s="142"/>
      <c r="G885" s="77">
        <v>0</v>
      </c>
      <c r="H885" s="79"/>
    </row>
    <row r="886" spans="1:8" ht="15.75" x14ac:dyDescent="0.25">
      <c r="A886" s="15" t="s">
        <v>191</v>
      </c>
      <c r="B886" s="15" t="s">
        <v>382</v>
      </c>
      <c r="C886" s="5"/>
      <c r="D886" s="12"/>
      <c r="E886" s="89"/>
      <c r="F886" s="142"/>
      <c r="G886" s="79"/>
      <c r="H886" s="79"/>
    </row>
    <row r="887" spans="1:8" ht="15" x14ac:dyDescent="0.2">
      <c r="A887" s="24">
        <v>820230</v>
      </c>
      <c r="B887" s="101" t="s">
        <v>702</v>
      </c>
      <c r="C887" s="5"/>
      <c r="D887" s="104" t="s">
        <v>856</v>
      </c>
      <c r="E887" s="80">
        <v>2938.8</v>
      </c>
      <c r="F887" s="140"/>
      <c r="G887" s="79">
        <f>(E887*F887)</f>
        <v>0</v>
      </c>
      <c r="H887" s="79"/>
    </row>
    <row r="888" spans="1:8" ht="15" x14ac:dyDescent="0.2">
      <c r="A888" s="24">
        <v>820231</v>
      </c>
      <c r="B888" s="101" t="s">
        <v>703</v>
      </c>
      <c r="C888" s="5"/>
      <c r="D888" s="104" t="s">
        <v>856</v>
      </c>
      <c r="E888" s="80">
        <v>1175.52</v>
      </c>
      <c r="F888" s="140"/>
      <c r="G888" s="79">
        <f>(E888*F888)</f>
        <v>0</v>
      </c>
      <c r="H888" s="79"/>
    </row>
    <row r="889" spans="1:8" ht="15" x14ac:dyDescent="0.2">
      <c r="A889" s="24">
        <v>820232</v>
      </c>
      <c r="B889" s="101" t="s">
        <v>704</v>
      </c>
      <c r="C889" s="5"/>
      <c r="D889" s="104" t="s">
        <v>856</v>
      </c>
      <c r="E889" s="80">
        <v>1246.05</v>
      </c>
      <c r="F889" s="140"/>
      <c r="G889" s="79">
        <f>(E889*F889)</f>
        <v>0</v>
      </c>
      <c r="H889" s="79"/>
    </row>
    <row r="890" spans="1:8" ht="15" x14ac:dyDescent="0.2">
      <c r="A890" s="24">
        <v>820233</v>
      </c>
      <c r="B890" s="101" t="s">
        <v>705</v>
      </c>
      <c r="C890" s="5"/>
      <c r="D890" s="104" t="s">
        <v>856</v>
      </c>
      <c r="E890" s="80">
        <v>1392.99</v>
      </c>
      <c r="F890" s="140"/>
      <c r="G890" s="79">
        <f>(E890*F890)</f>
        <v>0</v>
      </c>
      <c r="H890" s="79"/>
    </row>
    <row r="891" spans="1:8" ht="15.75" x14ac:dyDescent="0.25">
      <c r="A891" s="7"/>
      <c r="B891" s="7"/>
      <c r="C891" s="7" t="s">
        <v>384</v>
      </c>
      <c r="D891" s="6"/>
      <c r="E891" s="73"/>
      <c r="F891" s="141"/>
      <c r="G891" s="74">
        <f>SUM(G887:G890)</f>
        <v>0</v>
      </c>
      <c r="H891" s="74">
        <f>ROUND(G891,-2)</f>
        <v>0</v>
      </c>
    </row>
    <row r="892" spans="1:8" ht="15" x14ac:dyDescent="0.2">
      <c r="A892" s="5"/>
      <c r="B892" s="5"/>
      <c r="C892" s="5"/>
      <c r="D892" s="12"/>
      <c r="E892" s="89"/>
      <c r="F892" s="142"/>
      <c r="G892" s="77">
        <v>0</v>
      </c>
      <c r="H892" s="79"/>
    </row>
    <row r="893" spans="1:8" ht="15.75" x14ac:dyDescent="0.25">
      <c r="A893" s="15" t="s">
        <v>192</v>
      </c>
      <c r="B893" s="15" t="s">
        <v>874</v>
      </c>
      <c r="C893" s="5"/>
      <c r="D893" s="12"/>
      <c r="E893" s="89"/>
      <c r="F893" s="142"/>
      <c r="G893" s="79"/>
      <c r="H893" s="79"/>
    </row>
    <row r="894" spans="1:8" ht="15" x14ac:dyDescent="0.2">
      <c r="A894" s="5">
        <v>820234</v>
      </c>
      <c r="B894" s="5" t="s">
        <v>385</v>
      </c>
      <c r="C894" s="5"/>
      <c r="D894" s="12" t="s">
        <v>856</v>
      </c>
      <c r="E894" s="89">
        <v>7346.99</v>
      </c>
      <c r="F894" s="140"/>
      <c r="G894" s="79">
        <f>(E894*F894)</f>
        <v>0</v>
      </c>
      <c r="H894" s="79"/>
    </row>
    <row r="895" spans="1:8" ht="15" x14ac:dyDescent="0.2">
      <c r="A895" s="5">
        <v>820170</v>
      </c>
      <c r="B895" s="101" t="s">
        <v>706</v>
      </c>
      <c r="C895" s="5"/>
      <c r="D895" s="12" t="s">
        <v>856</v>
      </c>
      <c r="E895" s="89">
        <v>2938.8</v>
      </c>
      <c r="F895" s="140"/>
      <c r="G895" s="79">
        <f>(E895*F895)</f>
        <v>0</v>
      </c>
      <c r="H895" s="79"/>
    </row>
    <row r="896" spans="1:8" ht="15.75" x14ac:dyDescent="0.25">
      <c r="A896" s="7"/>
      <c r="B896" s="7"/>
      <c r="C896" s="7" t="s">
        <v>886</v>
      </c>
      <c r="D896" s="6"/>
      <c r="E896" s="73"/>
      <c r="F896" s="141"/>
      <c r="G896" s="74">
        <f>SUM(G894:G895)</f>
        <v>0</v>
      </c>
      <c r="H896" s="74">
        <f>ROUND(G896,-2)</f>
        <v>0</v>
      </c>
    </row>
    <row r="897" spans="1:8" ht="15" x14ac:dyDescent="0.2">
      <c r="A897" s="5"/>
      <c r="B897" s="5"/>
      <c r="C897" s="5"/>
      <c r="D897" s="12"/>
      <c r="E897" s="89"/>
      <c r="F897" s="142"/>
      <c r="G897" s="77">
        <v>0</v>
      </c>
      <c r="H897" s="79"/>
    </row>
    <row r="898" spans="1:8" ht="18" x14ac:dyDescent="0.25">
      <c r="B898" s="18" t="s">
        <v>386</v>
      </c>
      <c r="C898" s="19"/>
      <c r="D898" s="26"/>
      <c r="E898" s="73"/>
      <c r="F898" s="148"/>
      <c r="G898" s="74">
        <f>(G859+G879+G884+G891+G896)</f>
        <v>0</v>
      </c>
      <c r="H898" s="74">
        <f>(H859+H879+H884+H891+H896)</f>
        <v>0</v>
      </c>
    </row>
    <row r="899" spans="1:8" ht="15" x14ac:dyDescent="0.2">
      <c r="A899" s="5"/>
      <c r="B899" s="5"/>
      <c r="C899" s="5"/>
      <c r="D899" s="12"/>
      <c r="E899" s="89"/>
      <c r="F899" s="142"/>
      <c r="G899" s="77">
        <v>0</v>
      </c>
      <c r="H899" s="79"/>
    </row>
    <row r="900" spans="1:8" ht="15.75" x14ac:dyDescent="0.25">
      <c r="A900" s="15" t="s">
        <v>193</v>
      </c>
      <c r="B900" s="15" t="s">
        <v>387</v>
      </c>
      <c r="C900" s="5"/>
      <c r="D900" s="12"/>
      <c r="E900" s="89"/>
      <c r="F900" s="142"/>
      <c r="G900" s="77">
        <v>0</v>
      </c>
      <c r="H900" s="79"/>
    </row>
    <row r="901" spans="1:8" ht="15.75" x14ac:dyDescent="0.25">
      <c r="A901" s="2"/>
      <c r="B901" s="15" t="s">
        <v>388</v>
      </c>
      <c r="C901" s="5"/>
      <c r="D901" s="21"/>
      <c r="E901" s="91"/>
      <c r="F901" s="146"/>
      <c r="G901" s="136">
        <v>0</v>
      </c>
      <c r="H901" s="90"/>
    </row>
    <row r="902" spans="1:8" ht="15" x14ac:dyDescent="0.2">
      <c r="A902" s="101">
        <v>110100</v>
      </c>
      <c r="B902" s="101" t="s">
        <v>819</v>
      </c>
      <c r="C902" s="102"/>
      <c r="D902" s="103" t="s">
        <v>820</v>
      </c>
      <c r="E902" s="89">
        <v>7640.87</v>
      </c>
      <c r="F902" s="140"/>
      <c r="G902" s="79">
        <f>(E902*F902)</f>
        <v>0</v>
      </c>
      <c r="H902" s="79"/>
    </row>
    <row r="903" spans="1:8" ht="15.75" x14ac:dyDescent="0.25">
      <c r="A903" s="7"/>
      <c r="B903" s="7"/>
      <c r="C903" s="7" t="s">
        <v>389</v>
      </c>
      <c r="D903" s="7"/>
      <c r="E903" s="81"/>
      <c r="F903" s="149"/>
      <c r="G903" s="74">
        <f>(G902)</f>
        <v>0</v>
      </c>
      <c r="H903" s="74">
        <f>ROUND(G903,-2)</f>
        <v>0</v>
      </c>
    </row>
    <row r="904" spans="1:8" ht="15" x14ac:dyDescent="0.2">
      <c r="A904" s="5"/>
      <c r="B904" s="5"/>
      <c r="C904" s="5"/>
      <c r="D904" s="12"/>
      <c r="E904" s="89"/>
      <c r="F904" s="142"/>
      <c r="G904" s="77">
        <v>0</v>
      </c>
      <c r="H904" s="79"/>
    </row>
    <row r="905" spans="1:8" ht="15.75" x14ac:dyDescent="0.25">
      <c r="A905" s="5"/>
      <c r="B905" s="15" t="s">
        <v>390</v>
      </c>
      <c r="C905" s="5"/>
      <c r="D905" s="12"/>
      <c r="E905" s="89"/>
      <c r="F905" s="142"/>
      <c r="G905" s="79"/>
      <c r="H905" s="79"/>
    </row>
    <row r="906" spans="1:8" ht="15" x14ac:dyDescent="0.2">
      <c r="A906" s="101">
        <v>201001</v>
      </c>
      <c r="B906" s="5" t="s">
        <v>824</v>
      </c>
      <c r="C906" s="5"/>
      <c r="D906" s="12" t="s">
        <v>825</v>
      </c>
      <c r="E906" s="89">
        <v>14.11</v>
      </c>
      <c r="F906" s="140"/>
      <c r="G906" s="79">
        <f>(E906*F906)</f>
        <v>0</v>
      </c>
      <c r="H906" s="79"/>
    </row>
    <row r="907" spans="1:8" ht="15" x14ac:dyDescent="0.2">
      <c r="A907" s="5">
        <v>201013</v>
      </c>
      <c r="B907" s="5" t="s">
        <v>826</v>
      </c>
      <c r="C907" s="5"/>
      <c r="D907" s="12" t="s">
        <v>825</v>
      </c>
      <c r="E907" s="89">
        <v>25.86</v>
      </c>
      <c r="F907" s="140"/>
      <c r="G907" s="79">
        <f>(E907*F907)</f>
        <v>0</v>
      </c>
      <c r="H907" s="90"/>
    </row>
    <row r="908" spans="1:8" ht="15" x14ac:dyDescent="0.2">
      <c r="A908" s="5">
        <v>505001</v>
      </c>
      <c r="B908" s="5" t="s">
        <v>827</v>
      </c>
      <c r="C908" s="5"/>
      <c r="D908" s="12" t="s">
        <v>828</v>
      </c>
      <c r="E908" s="89">
        <v>4.7</v>
      </c>
      <c r="F908" s="140"/>
      <c r="G908" s="79">
        <f>(E908*F908)</f>
        <v>0</v>
      </c>
      <c r="H908" s="90"/>
    </row>
    <row r="909" spans="1:8" ht="15" x14ac:dyDescent="0.2">
      <c r="A909" s="5">
        <v>800500</v>
      </c>
      <c r="B909" s="5" t="s">
        <v>391</v>
      </c>
      <c r="C909" s="5"/>
      <c r="D909" s="12" t="s">
        <v>825</v>
      </c>
      <c r="E909" s="89">
        <v>58.78</v>
      </c>
      <c r="F909" s="140"/>
      <c r="G909" s="79">
        <f>(E909*F909)</f>
        <v>0</v>
      </c>
      <c r="H909" s="79"/>
    </row>
    <row r="910" spans="1:8" ht="15.75" x14ac:dyDescent="0.25">
      <c r="A910" s="7"/>
      <c r="B910" s="7"/>
      <c r="C910" s="7" t="s">
        <v>829</v>
      </c>
      <c r="D910" s="6"/>
      <c r="E910" s="73"/>
      <c r="F910" s="141"/>
      <c r="G910" s="74">
        <f>SUM(G906:G909)</f>
        <v>0</v>
      </c>
      <c r="H910" s="74">
        <f>ROUND(G910,-2)</f>
        <v>0</v>
      </c>
    </row>
    <row r="911" spans="1:8" ht="15" x14ac:dyDescent="0.2">
      <c r="A911" s="5"/>
      <c r="B911" s="5"/>
      <c r="C911" s="5"/>
      <c r="D911" s="12"/>
      <c r="E911" s="89"/>
      <c r="F911" s="142"/>
      <c r="G911" s="77">
        <v>0</v>
      </c>
      <c r="H911" s="79"/>
    </row>
    <row r="912" spans="1:8" ht="15.75" x14ac:dyDescent="0.25">
      <c r="A912" s="5"/>
      <c r="B912" s="15" t="s">
        <v>392</v>
      </c>
      <c r="C912" s="5"/>
      <c r="D912" s="12"/>
      <c r="E912" s="89"/>
      <c r="F912" s="142"/>
      <c r="G912" s="79"/>
      <c r="H912" s="79"/>
    </row>
    <row r="913" spans="1:8" ht="15" x14ac:dyDescent="0.2">
      <c r="A913" s="5">
        <v>800000</v>
      </c>
      <c r="B913" s="101" t="s">
        <v>393</v>
      </c>
      <c r="C913" s="5"/>
      <c r="D913" s="104" t="s">
        <v>856</v>
      </c>
      <c r="E913" s="78">
        <v>5760.04</v>
      </c>
      <c r="F913" s="140"/>
      <c r="G913" s="79">
        <f>(E913*F913)</f>
        <v>0</v>
      </c>
      <c r="H913" s="90"/>
    </row>
    <row r="914" spans="1:8" ht="15" x14ac:dyDescent="0.2">
      <c r="A914" s="5">
        <v>800001</v>
      </c>
      <c r="B914" s="101" t="s">
        <v>394</v>
      </c>
      <c r="C914" s="5"/>
      <c r="D914" s="104" t="s">
        <v>856</v>
      </c>
      <c r="E914" s="78">
        <v>3409</v>
      </c>
      <c r="F914" s="140"/>
      <c r="G914" s="79">
        <f>(E914*F914)</f>
        <v>0</v>
      </c>
      <c r="H914" s="79"/>
    </row>
    <row r="915" spans="1:8" ht="15" x14ac:dyDescent="0.2">
      <c r="A915" s="5">
        <v>800002</v>
      </c>
      <c r="B915" s="101" t="s">
        <v>395</v>
      </c>
      <c r="C915" s="5"/>
      <c r="D915" s="104" t="s">
        <v>856</v>
      </c>
      <c r="E915" s="78">
        <v>1152.01</v>
      </c>
      <c r="F915" s="140"/>
      <c r="G915" s="79">
        <f>(E915*F915)</f>
        <v>0</v>
      </c>
      <c r="H915" s="90"/>
    </row>
    <row r="916" spans="1:8" ht="15" x14ac:dyDescent="0.2">
      <c r="A916" s="5"/>
      <c r="B916" s="101"/>
      <c r="C916" s="5"/>
      <c r="D916" s="104"/>
      <c r="E916" s="78"/>
      <c r="F916" s="142"/>
      <c r="G916" s="77">
        <v>0</v>
      </c>
      <c r="H916" s="90"/>
    </row>
    <row r="917" spans="1:8" ht="15" x14ac:dyDescent="0.2">
      <c r="A917" s="5">
        <v>800100</v>
      </c>
      <c r="B917" s="101" t="s">
        <v>396</v>
      </c>
      <c r="C917" s="5"/>
      <c r="D917" s="104" t="s">
        <v>825</v>
      </c>
      <c r="E917" s="78">
        <v>1293.07</v>
      </c>
      <c r="F917" s="140"/>
      <c r="G917" s="79">
        <f>(E917*F917)</f>
        <v>0</v>
      </c>
      <c r="H917" s="90"/>
    </row>
    <row r="918" spans="1:8" ht="15" x14ac:dyDescent="0.2">
      <c r="A918" s="5">
        <v>800101</v>
      </c>
      <c r="B918" s="101" t="s">
        <v>397</v>
      </c>
      <c r="C918" s="5"/>
      <c r="D918" s="104" t="s">
        <v>825</v>
      </c>
      <c r="E918" s="78">
        <v>1293.07</v>
      </c>
      <c r="F918" s="140"/>
      <c r="G918" s="79">
        <f>(E918*F918)</f>
        <v>0</v>
      </c>
      <c r="H918" s="79"/>
    </row>
    <row r="919" spans="1:8" ht="15" x14ac:dyDescent="0.2">
      <c r="A919" s="5">
        <v>800102</v>
      </c>
      <c r="B919" s="101" t="s">
        <v>398</v>
      </c>
      <c r="C919" s="5"/>
      <c r="D919" s="104" t="s">
        <v>825</v>
      </c>
      <c r="E919" s="78">
        <v>1293.07</v>
      </c>
      <c r="F919" s="140"/>
      <c r="G919" s="79">
        <f>(E919*F919)</f>
        <v>0</v>
      </c>
      <c r="H919" s="79"/>
    </row>
    <row r="920" spans="1:8" ht="15" x14ac:dyDescent="0.2">
      <c r="A920" s="5">
        <v>800103</v>
      </c>
      <c r="B920" s="101" t="s">
        <v>399</v>
      </c>
      <c r="C920" s="5"/>
      <c r="D920" s="104" t="s">
        <v>825</v>
      </c>
      <c r="E920" s="78">
        <v>52.9</v>
      </c>
      <c r="F920" s="140"/>
      <c r="G920" s="79">
        <f>(E920*F920)</f>
        <v>0</v>
      </c>
      <c r="H920" s="79"/>
    </row>
    <row r="921" spans="1:8" ht="15" x14ac:dyDescent="0.2">
      <c r="A921" s="5">
        <v>800104</v>
      </c>
      <c r="B921" s="101" t="s">
        <v>707</v>
      </c>
      <c r="C921" s="5"/>
      <c r="D921" s="104" t="s">
        <v>825</v>
      </c>
      <c r="E921" s="78">
        <v>1293.07</v>
      </c>
      <c r="F921" s="140"/>
      <c r="G921" s="79">
        <f>(E921*F921)</f>
        <v>0</v>
      </c>
      <c r="H921" s="90"/>
    </row>
    <row r="922" spans="1:8" ht="15" x14ac:dyDescent="0.2">
      <c r="A922" s="5"/>
      <c r="B922" s="5"/>
      <c r="C922" s="5"/>
      <c r="D922" s="12"/>
      <c r="E922" s="89"/>
      <c r="F922" s="142"/>
      <c r="G922" s="77">
        <v>0</v>
      </c>
      <c r="H922" s="90"/>
    </row>
    <row r="923" spans="1:8" ht="15" x14ac:dyDescent="0.2">
      <c r="A923" s="14">
        <v>307000</v>
      </c>
      <c r="B923" s="101" t="s">
        <v>87</v>
      </c>
      <c r="C923" s="5"/>
      <c r="D923" s="102" t="s">
        <v>833</v>
      </c>
      <c r="E923" s="78">
        <v>23.51</v>
      </c>
      <c r="F923" s="140"/>
      <c r="G923" s="79">
        <f>(E923*F923)</f>
        <v>0</v>
      </c>
      <c r="H923" s="90"/>
    </row>
    <row r="924" spans="1:8" ht="15" x14ac:dyDescent="0.2">
      <c r="A924" s="14">
        <v>307001</v>
      </c>
      <c r="B924" s="101" t="s">
        <v>88</v>
      </c>
      <c r="C924" s="5"/>
      <c r="D924" s="102" t="s">
        <v>833</v>
      </c>
      <c r="E924" s="78">
        <v>25.86</v>
      </c>
      <c r="F924" s="140"/>
      <c r="G924" s="79">
        <f>(E924*F924)</f>
        <v>0</v>
      </c>
      <c r="H924" s="90"/>
    </row>
    <row r="925" spans="1:8" ht="15" x14ac:dyDescent="0.2">
      <c r="A925" s="14">
        <v>307002</v>
      </c>
      <c r="B925" s="101" t="s">
        <v>89</v>
      </c>
      <c r="C925" s="5"/>
      <c r="D925" s="102" t="s">
        <v>833</v>
      </c>
      <c r="E925" s="78">
        <v>31.74</v>
      </c>
      <c r="F925" s="140"/>
      <c r="G925" s="79">
        <f>(E925*F925)</f>
        <v>0</v>
      </c>
      <c r="H925" s="90"/>
    </row>
    <row r="926" spans="1:8" ht="15" x14ac:dyDescent="0.2">
      <c r="A926" s="14">
        <v>307003</v>
      </c>
      <c r="B926" s="101" t="s">
        <v>90</v>
      </c>
      <c r="C926" s="5"/>
      <c r="D926" s="102" t="s">
        <v>833</v>
      </c>
      <c r="E926" s="78">
        <v>49.37</v>
      </c>
      <c r="F926" s="140"/>
      <c r="G926" s="79">
        <f>(E926*F926)</f>
        <v>0</v>
      </c>
      <c r="H926" s="90"/>
    </row>
    <row r="927" spans="1:8" ht="15" x14ac:dyDescent="0.2">
      <c r="A927" s="14">
        <v>307004</v>
      </c>
      <c r="B927" s="101" t="s">
        <v>91</v>
      </c>
      <c r="C927" s="5"/>
      <c r="D927" s="102" t="s">
        <v>833</v>
      </c>
      <c r="E927" s="78">
        <v>58.78</v>
      </c>
      <c r="F927" s="140"/>
      <c r="G927" s="79">
        <f>(E927*F927)</f>
        <v>0</v>
      </c>
      <c r="H927" s="90"/>
    </row>
    <row r="928" spans="1:8" ht="15" x14ac:dyDescent="0.2">
      <c r="A928" s="14"/>
      <c r="B928" s="5"/>
      <c r="C928" s="5"/>
      <c r="D928" s="112"/>
      <c r="E928" s="91"/>
      <c r="F928" s="142"/>
      <c r="G928" s="77">
        <v>0</v>
      </c>
      <c r="H928" s="90"/>
    </row>
    <row r="929" spans="1:8" ht="15" x14ac:dyDescent="0.2">
      <c r="A929" s="14">
        <v>307100</v>
      </c>
      <c r="B929" s="101" t="s">
        <v>531</v>
      </c>
      <c r="C929" s="106"/>
      <c r="D929" s="102" t="s">
        <v>833</v>
      </c>
      <c r="E929" s="78">
        <v>29.39</v>
      </c>
      <c r="F929" s="140"/>
      <c r="G929" s="79">
        <f>(E929*F929)</f>
        <v>0</v>
      </c>
      <c r="H929" s="90"/>
    </row>
    <row r="930" spans="1:8" ht="15" x14ac:dyDescent="0.2">
      <c r="A930" s="14">
        <v>307101</v>
      </c>
      <c r="B930" s="101" t="s">
        <v>532</v>
      </c>
      <c r="C930" s="106"/>
      <c r="D930" s="102" t="s">
        <v>833</v>
      </c>
      <c r="E930" s="78">
        <v>31.74</v>
      </c>
      <c r="F930" s="140"/>
      <c r="G930" s="79">
        <f>(E930*F930)</f>
        <v>0</v>
      </c>
      <c r="H930" s="90"/>
    </row>
    <row r="931" spans="1:8" ht="15" x14ac:dyDescent="0.2">
      <c r="A931" s="14">
        <v>307102</v>
      </c>
      <c r="B931" s="101" t="s">
        <v>533</v>
      </c>
      <c r="C931" s="106"/>
      <c r="D931" s="102" t="s">
        <v>833</v>
      </c>
      <c r="E931" s="78">
        <v>37.619999999999997</v>
      </c>
      <c r="F931" s="140"/>
      <c r="G931" s="79">
        <f>(E931*F931)</f>
        <v>0</v>
      </c>
      <c r="H931" s="90"/>
    </row>
    <row r="932" spans="1:8" ht="15" x14ac:dyDescent="0.2">
      <c r="A932" s="14">
        <v>307103</v>
      </c>
      <c r="B932" s="101" t="s">
        <v>534</v>
      </c>
      <c r="C932" s="106"/>
      <c r="D932" s="102" t="s">
        <v>833</v>
      </c>
      <c r="E932" s="78">
        <v>54.07</v>
      </c>
      <c r="F932" s="140"/>
      <c r="G932" s="79">
        <f>(E932*F932)</f>
        <v>0</v>
      </c>
      <c r="H932" s="90"/>
    </row>
    <row r="933" spans="1:8" ht="15" x14ac:dyDescent="0.2">
      <c r="A933" s="14">
        <v>307104</v>
      </c>
      <c r="B933" s="101" t="s">
        <v>549</v>
      </c>
      <c r="C933" s="106"/>
      <c r="D933" s="102" t="s">
        <v>833</v>
      </c>
      <c r="E933" s="78">
        <v>64.650000000000006</v>
      </c>
      <c r="F933" s="140"/>
      <c r="G933" s="79">
        <f>(E933*F933)</f>
        <v>0</v>
      </c>
      <c r="H933" s="90"/>
    </row>
    <row r="934" spans="1:8" ht="15" x14ac:dyDescent="0.2">
      <c r="A934" s="5"/>
      <c r="B934" s="5"/>
      <c r="C934" s="5"/>
      <c r="D934" s="12"/>
      <c r="E934" s="89"/>
      <c r="F934" s="142"/>
      <c r="G934" s="77">
        <v>0</v>
      </c>
      <c r="H934" s="90"/>
    </row>
    <row r="935" spans="1:8" ht="15" x14ac:dyDescent="0.2">
      <c r="A935" s="14">
        <v>309100</v>
      </c>
      <c r="B935" s="5" t="s">
        <v>144</v>
      </c>
      <c r="C935" s="12"/>
      <c r="D935" s="111" t="s">
        <v>833</v>
      </c>
      <c r="E935" s="78">
        <v>117.55</v>
      </c>
      <c r="F935" s="140"/>
      <c r="G935" s="79">
        <f t="shared" ref="G935:G950" si="23">(E935*F935)</f>
        <v>0</v>
      </c>
      <c r="H935" s="79"/>
    </row>
    <row r="936" spans="1:8" ht="15" x14ac:dyDescent="0.2">
      <c r="A936" s="14">
        <v>309101</v>
      </c>
      <c r="B936" s="5" t="s">
        <v>145</v>
      </c>
      <c r="C936" s="12"/>
      <c r="D936" s="111" t="s">
        <v>833</v>
      </c>
      <c r="E936" s="78">
        <v>126.96</v>
      </c>
      <c r="F936" s="140"/>
      <c r="G936" s="79">
        <f t="shared" si="23"/>
        <v>0</v>
      </c>
      <c r="H936" s="79"/>
    </row>
    <row r="937" spans="1:8" ht="15" x14ac:dyDescent="0.2">
      <c r="A937" s="14">
        <v>309102</v>
      </c>
      <c r="B937" s="5" t="s">
        <v>146</v>
      </c>
      <c r="C937" s="12"/>
      <c r="D937" s="111" t="s">
        <v>833</v>
      </c>
      <c r="E937" s="78">
        <v>136.36000000000001</v>
      </c>
      <c r="F937" s="140"/>
      <c r="G937" s="79">
        <f t="shared" si="23"/>
        <v>0</v>
      </c>
      <c r="H937" s="79"/>
    </row>
    <row r="938" spans="1:8" ht="15" x14ac:dyDescent="0.2">
      <c r="A938" s="14">
        <v>309103</v>
      </c>
      <c r="B938" s="5" t="s">
        <v>147</v>
      </c>
      <c r="C938" s="12"/>
      <c r="D938" s="111" t="s">
        <v>833</v>
      </c>
      <c r="E938" s="78">
        <v>146.94</v>
      </c>
      <c r="F938" s="140"/>
      <c r="G938" s="79">
        <f t="shared" si="23"/>
        <v>0</v>
      </c>
      <c r="H938" s="79"/>
    </row>
    <row r="939" spans="1:8" ht="15" x14ac:dyDescent="0.2">
      <c r="A939" s="14">
        <v>309104</v>
      </c>
      <c r="B939" s="5" t="s">
        <v>148</v>
      </c>
      <c r="C939" s="12"/>
      <c r="D939" s="111" t="s">
        <v>833</v>
      </c>
      <c r="E939" s="78">
        <v>165.75</v>
      </c>
      <c r="F939" s="140"/>
      <c r="G939" s="79">
        <f t="shared" si="23"/>
        <v>0</v>
      </c>
      <c r="H939" s="79"/>
    </row>
    <row r="940" spans="1:8" ht="15" x14ac:dyDescent="0.2">
      <c r="A940" s="14">
        <v>309105</v>
      </c>
      <c r="B940" s="5" t="s">
        <v>149</v>
      </c>
      <c r="C940" s="12"/>
      <c r="D940" s="111" t="s">
        <v>833</v>
      </c>
      <c r="E940" s="78">
        <v>175.15</v>
      </c>
      <c r="F940" s="140"/>
      <c r="G940" s="79">
        <f t="shared" si="23"/>
        <v>0</v>
      </c>
      <c r="H940" s="79"/>
    </row>
    <row r="941" spans="1:8" ht="15" x14ac:dyDescent="0.2">
      <c r="A941" s="14">
        <v>309106</v>
      </c>
      <c r="B941" s="5" t="s">
        <v>150</v>
      </c>
      <c r="C941" s="12"/>
      <c r="D941" s="111" t="s">
        <v>833</v>
      </c>
      <c r="E941" s="78">
        <v>185.73</v>
      </c>
      <c r="F941" s="140"/>
      <c r="G941" s="79">
        <f t="shared" si="23"/>
        <v>0</v>
      </c>
      <c r="H941" s="79"/>
    </row>
    <row r="942" spans="1:8" ht="15" x14ac:dyDescent="0.2">
      <c r="A942" s="14">
        <v>309107</v>
      </c>
      <c r="B942" s="5" t="s">
        <v>151</v>
      </c>
      <c r="C942" s="12"/>
      <c r="D942" s="111" t="s">
        <v>833</v>
      </c>
      <c r="E942" s="78">
        <v>204.54</v>
      </c>
      <c r="F942" s="140"/>
      <c r="G942" s="79">
        <f t="shared" si="23"/>
        <v>0</v>
      </c>
      <c r="H942" s="79"/>
    </row>
    <row r="943" spans="1:8" ht="15" x14ac:dyDescent="0.2">
      <c r="A943" s="14">
        <v>309108</v>
      </c>
      <c r="B943" s="5" t="s">
        <v>152</v>
      </c>
      <c r="C943" s="12"/>
      <c r="D943" s="111" t="s">
        <v>833</v>
      </c>
      <c r="E943" s="78">
        <v>272.72000000000003</v>
      </c>
      <c r="F943" s="140"/>
      <c r="G943" s="79">
        <f t="shared" si="23"/>
        <v>0</v>
      </c>
      <c r="H943" s="79"/>
    </row>
    <row r="944" spans="1:8" ht="15" x14ac:dyDescent="0.2">
      <c r="A944" s="14">
        <v>309109</v>
      </c>
      <c r="B944" s="5" t="s">
        <v>153</v>
      </c>
      <c r="C944" s="12"/>
      <c r="D944" s="111" t="s">
        <v>833</v>
      </c>
      <c r="E944" s="78">
        <v>331.5</v>
      </c>
      <c r="F944" s="140"/>
      <c r="G944" s="79">
        <f t="shared" si="23"/>
        <v>0</v>
      </c>
      <c r="H944" s="79"/>
    </row>
    <row r="945" spans="1:8" ht="15" x14ac:dyDescent="0.2">
      <c r="A945" s="14">
        <v>309110</v>
      </c>
      <c r="B945" s="5" t="s">
        <v>154</v>
      </c>
      <c r="C945" s="12"/>
      <c r="D945" s="111" t="s">
        <v>833</v>
      </c>
      <c r="E945" s="78">
        <v>351.48</v>
      </c>
      <c r="F945" s="140"/>
      <c r="G945" s="79">
        <f t="shared" si="23"/>
        <v>0</v>
      </c>
      <c r="H945" s="79"/>
    </row>
    <row r="946" spans="1:8" ht="15" x14ac:dyDescent="0.2">
      <c r="A946" s="14">
        <v>309111</v>
      </c>
      <c r="B946" s="5" t="s">
        <v>155</v>
      </c>
      <c r="C946" s="12"/>
      <c r="D946" s="111" t="s">
        <v>833</v>
      </c>
      <c r="E946" s="78">
        <v>517.23</v>
      </c>
      <c r="F946" s="140"/>
      <c r="G946" s="79">
        <f t="shared" si="23"/>
        <v>0</v>
      </c>
      <c r="H946" s="79"/>
    </row>
    <row r="947" spans="1:8" ht="15" x14ac:dyDescent="0.2">
      <c r="A947" s="14">
        <v>309112</v>
      </c>
      <c r="B947" s="5" t="s">
        <v>156</v>
      </c>
      <c r="C947" s="12"/>
      <c r="D947" s="111" t="s">
        <v>833</v>
      </c>
      <c r="E947" s="78">
        <v>556.02</v>
      </c>
      <c r="F947" s="140"/>
      <c r="G947" s="79">
        <f t="shared" si="23"/>
        <v>0</v>
      </c>
      <c r="H947" s="79"/>
    </row>
    <row r="948" spans="1:8" ht="15" x14ac:dyDescent="0.2">
      <c r="A948" s="14">
        <v>309113</v>
      </c>
      <c r="B948" s="5" t="s">
        <v>157</v>
      </c>
      <c r="C948" s="12"/>
      <c r="D948" s="111" t="s">
        <v>833</v>
      </c>
      <c r="E948" s="78">
        <v>634.78</v>
      </c>
      <c r="F948" s="140"/>
      <c r="G948" s="79">
        <f t="shared" si="23"/>
        <v>0</v>
      </c>
      <c r="H948" s="79"/>
    </row>
    <row r="949" spans="1:8" ht="15" x14ac:dyDescent="0.2">
      <c r="A949" s="14"/>
      <c r="B949" s="5"/>
      <c r="C949" s="12"/>
      <c r="D949" s="111"/>
      <c r="E949" s="89"/>
      <c r="F949" s="142"/>
      <c r="G949" s="77">
        <v>0</v>
      </c>
      <c r="H949" s="79"/>
    </row>
    <row r="950" spans="1:8" ht="15" x14ac:dyDescent="0.2">
      <c r="A950" s="140"/>
      <c r="B950" s="140" t="s">
        <v>400</v>
      </c>
      <c r="C950" s="140"/>
      <c r="D950" s="12" t="s">
        <v>856</v>
      </c>
      <c r="E950" s="140"/>
      <c r="F950" s="140"/>
      <c r="G950" s="79">
        <f t="shared" si="23"/>
        <v>0</v>
      </c>
      <c r="H950" s="79"/>
    </row>
    <row r="951" spans="1:8" ht="15.75" x14ac:dyDescent="0.25">
      <c r="A951" s="7"/>
      <c r="B951" s="7"/>
      <c r="C951" s="7" t="s">
        <v>401</v>
      </c>
      <c r="D951" s="6"/>
      <c r="E951" s="73"/>
      <c r="F951" s="141"/>
      <c r="G951" s="74">
        <f>SUM(G913:G950)</f>
        <v>0</v>
      </c>
      <c r="H951" s="74">
        <f>ROUND(G951,-2)</f>
        <v>0</v>
      </c>
    </row>
    <row r="952" spans="1:8" ht="15" x14ac:dyDescent="0.2">
      <c r="A952" s="5"/>
      <c r="B952" s="5"/>
      <c r="C952" s="5"/>
      <c r="D952" s="12"/>
      <c r="E952" s="89"/>
      <c r="F952" s="142"/>
      <c r="G952" s="77">
        <v>0</v>
      </c>
      <c r="H952" s="79"/>
    </row>
    <row r="953" spans="1:8" ht="15.75" x14ac:dyDescent="0.25">
      <c r="A953" s="5"/>
      <c r="B953" s="15" t="s">
        <v>402</v>
      </c>
      <c r="C953" s="5"/>
      <c r="D953" s="12"/>
      <c r="E953" s="89"/>
      <c r="F953" s="142"/>
      <c r="G953" s="79"/>
      <c r="H953" s="79"/>
    </row>
    <row r="954" spans="1:8" ht="15" x14ac:dyDescent="0.2">
      <c r="A954" s="5">
        <v>400000</v>
      </c>
      <c r="B954" s="101" t="s">
        <v>664</v>
      </c>
      <c r="C954" s="5"/>
      <c r="D954" s="104" t="s">
        <v>856</v>
      </c>
      <c r="E954" s="78">
        <v>270.37</v>
      </c>
      <c r="F954" s="140"/>
      <c r="G954" s="79">
        <f t="shared" ref="G954:G961" si="24">(E954*F954)</f>
        <v>0</v>
      </c>
      <c r="H954" s="79"/>
    </row>
    <row r="955" spans="1:8" ht="15" x14ac:dyDescent="0.2">
      <c r="A955" s="5">
        <v>400001</v>
      </c>
      <c r="B955" s="101" t="s">
        <v>665</v>
      </c>
      <c r="C955" s="5"/>
      <c r="D955" s="104" t="s">
        <v>856</v>
      </c>
      <c r="E955" s="78">
        <v>364.41</v>
      </c>
      <c r="F955" s="140"/>
      <c r="G955" s="79">
        <f t="shared" si="24"/>
        <v>0</v>
      </c>
      <c r="H955" s="79"/>
    </row>
    <row r="956" spans="1:8" ht="15" x14ac:dyDescent="0.2">
      <c r="A956" s="5">
        <v>400002</v>
      </c>
      <c r="B956" s="101" t="s">
        <v>666</v>
      </c>
      <c r="C956" s="5"/>
      <c r="D956" s="104" t="s">
        <v>856</v>
      </c>
      <c r="E956" s="78">
        <v>552.49</v>
      </c>
      <c r="F956" s="140"/>
      <c r="G956" s="79">
        <f t="shared" si="24"/>
        <v>0</v>
      </c>
      <c r="H956" s="79"/>
    </row>
    <row r="957" spans="1:8" ht="15" x14ac:dyDescent="0.2">
      <c r="A957" s="5">
        <v>400003</v>
      </c>
      <c r="B957" s="101" t="s">
        <v>667</v>
      </c>
      <c r="C957" s="5"/>
      <c r="D957" s="104" t="s">
        <v>856</v>
      </c>
      <c r="E957" s="78">
        <v>705.31</v>
      </c>
      <c r="F957" s="140"/>
      <c r="G957" s="79">
        <f t="shared" si="24"/>
        <v>0</v>
      </c>
      <c r="H957" s="79"/>
    </row>
    <row r="958" spans="1:8" ht="15" x14ac:dyDescent="0.2">
      <c r="A958" s="5">
        <v>400004</v>
      </c>
      <c r="B958" s="101" t="s">
        <v>668</v>
      </c>
      <c r="C958" s="5"/>
      <c r="D958" s="104" t="s">
        <v>856</v>
      </c>
      <c r="E958" s="78">
        <v>552.49</v>
      </c>
      <c r="F958" s="140"/>
      <c r="G958" s="79">
        <f t="shared" si="24"/>
        <v>0</v>
      </c>
      <c r="H958" s="79"/>
    </row>
    <row r="959" spans="1:8" ht="15" x14ac:dyDescent="0.2">
      <c r="A959" s="5">
        <v>400005</v>
      </c>
      <c r="B959" s="101" t="s">
        <v>669</v>
      </c>
      <c r="C959" s="5"/>
      <c r="D959" s="104" t="s">
        <v>856</v>
      </c>
      <c r="E959" s="78">
        <v>470.21</v>
      </c>
      <c r="F959" s="140"/>
      <c r="G959" s="79">
        <f t="shared" si="24"/>
        <v>0</v>
      </c>
      <c r="H959" s="79"/>
    </row>
    <row r="960" spans="1:8" ht="15" x14ac:dyDescent="0.2">
      <c r="A960" s="5">
        <v>400006</v>
      </c>
      <c r="B960" s="101" t="s">
        <v>663</v>
      </c>
      <c r="C960" s="5"/>
      <c r="D960" s="104" t="s">
        <v>856</v>
      </c>
      <c r="E960" s="78">
        <v>1034.46</v>
      </c>
      <c r="F960" s="140"/>
      <c r="G960" s="79">
        <f t="shared" si="24"/>
        <v>0</v>
      </c>
      <c r="H960" s="79"/>
    </row>
    <row r="961" spans="1:8" ht="15" x14ac:dyDescent="0.2">
      <c r="A961" s="5">
        <v>400007</v>
      </c>
      <c r="B961" s="101" t="s">
        <v>662</v>
      </c>
      <c r="C961" s="5"/>
      <c r="D961" s="104" t="s">
        <v>856</v>
      </c>
      <c r="E961" s="78">
        <v>693.56</v>
      </c>
      <c r="F961" s="140"/>
      <c r="G961" s="79">
        <f t="shared" si="24"/>
        <v>0</v>
      </c>
      <c r="H961" s="79"/>
    </row>
    <row r="962" spans="1:8" ht="15" x14ac:dyDescent="0.2">
      <c r="A962" s="5"/>
      <c r="B962" s="5"/>
      <c r="C962" s="5"/>
      <c r="D962" s="12"/>
      <c r="E962" s="89"/>
      <c r="F962" s="142"/>
      <c r="G962" s="77">
        <v>0</v>
      </c>
      <c r="H962" s="79"/>
    </row>
    <row r="963" spans="1:8" ht="15" x14ac:dyDescent="0.2">
      <c r="A963" s="5">
        <v>400100</v>
      </c>
      <c r="B963" s="101" t="s">
        <v>365</v>
      </c>
      <c r="C963" s="5"/>
      <c r="D963" s="104" t="s">
        <v>828</v>
      </c>
      <c r="E963" s="78">
        <v>70.53</v>
      </c>
      <c r="F963" s="140"/>
      <c r="G963" s="79">
        <f>(E963*F963)</f>
        <v>0</v>
      </c>
      <c r="H963" s="79"/>
    </row>
    <row r="964" spans="1:8" ht="15" x14ac:dyDescent="0.2">
      <c r="A964" s="5">
        <v>400101</v>
      </c>
      <c r="B964" s="101" t="s">
        <v>366</v>
      </c>
      <c r="C964" s="5"/>
      <c r="D964" s="104" t="s">
        <v>828</v>
      </c>
      <c r="E964" s="75">
        <v>105.8</v>
      </c>
      <c r="F964" s="140"/>
      <c r="G964" s="79">
        <f>(E964*F964)</f>
        <v>0</v>
      </c>
      <c r="H964" s="79"/>
    </row>
    <row r="965" spans="1:8" ht="15" x14ac:dyDescent="0.2">
      <c r="A965" s="5">
        <v>400102</v>
      </c>
      <c r="B965" s="101" t="s">
        <v>367</v>
      </c>
      <c r="C965" s="5"/>
      <c r="D965" s="104" t="s">
        <v>828</v>
      </c>
      <c r="E965" s="76">
        <v>117.55</v>
      </c>
      <c r="F965" s="140"/>
      <c r="G965" s="79">
        <f>(E965*F965)</f>
        <v>0</v>
      </c>
      <c r="H965" s="79"/>
    </row>
    <row r="966" spans="1:8" ht="15" x14ac:dyDescent="0.2">
      <c r="A966" s="5">
        <v>400103</v>
      </c>
      <c r="B966" s="101" t="s">
        <v>368</v>
      </c>
      <c r="C966" s="5"/>
      <c r="D966" s="104" t="s">
        <v>828</v>
      </c>
      <c r="E966" s="76">
        <v>141.06</v>
      </c>
      <c r="F966" s="140"/>
      <c r="G966" s="79">
        <f>(E966*F966)</f>
        <v>0</v>
      </c>
      <c r="H966" s="79"/>
    </row>
    <row r="967" spans="1:8" ht="15" x14ac:dyDescent="0.2">
      <c r="A967" s="5"/>
      <c r="B967" s="101"/>
      <c r="C967" s="5"/>
      <c r="D967" s="104"/>
      <c r="E967" s="78"/>
      <c r="F967" s="142"/>
      <c r="G967" s="77">
        <v>0</v>
      </c>
      <c r="H967" s="79"/>
    </row>
    <row r="968" spans="1:8" ht="15" x14ac:dyDescent="0.2">
      <c r="A968" s="5">
        <v>400200</v>
      </c>
      <c r="B968" s="101" t="s">
        <v>670</v>
      </c>
      <c r="C968" s="5"/>
      <c r="D968" s="104" t="s">
        <v>825</v>
      </c>
      <c r="E968" s="75">
        <v>47.02</v>
      </c>
      <c r="F968" s="140"/>
      <c r="G968" s="79">
        <f>(E968*F968)</f>
        <v>0</v>
      </c>
      <c r="H968" s="79"/>
    </row>
    <row r="969" spans="1:8" ht="15" x14ac:dyDescent="0.2">
      <c r="A969" s="5"/>
      <c r="B969" s="101"/>
      <c r="C969" s="5"/>
      <c r="D969" s="104"/>
      <c r="E969" s="75"/>
      <c r="F969" s="142"/>
      <c r="G969" s="77">
        <v>0</v>
      </c>
      <c r="H969" s="79"/>
    </row>
    <row r="970" spans="1:8" ht="15" x14ac:dyDescent="0.2">
      <c r="A970" s="5">
        <v>400300</v>
      </c>
      <c r="B970" s="101" t="s">
        <v>364</v>
      </c>
      <c r="C970" s="5"/>
      <c r="D970" s="104" t="s">
        <v>828</v>
      </c>
      <c r="E970" s="75">
        <v>10.58</v>
      </c>
      <c r="F970" s="140"/>
      <c r="G970" s="79">
        <f>(E970*F970)</f>
        <v>0</v>
      </c>
      <c r="H970" s="79"/>
    </row>
    <row r="971" spans="1:8" ht="15.75" x14ac:dyDescent="0.25">
      <c r="A971" s="7"/>
      <c r="B971" s="7"/>
      <c r="C971" s="7" t="s">
        <v>369</v>
      </c>
      <c r="D971" s="6"/>
      <c r="E971" s="73"/>
      <c r="F971" s="141"/>
      <c r="G971" s="74">
        <f>SUM(G954:G970)</f>
        <v>0</v>
      </c>
      <c r="H971" s="74">
        <f>ROUND(G971,-2)</f>
        <v>0</v>
      </c>
    </row>
    <row r="972" spans="1:8" ht="15" x14ac:dyDescent="0.2">
      <c r="A972" s="5"/>
      <c r="B972" s="5"/>
      <c r="C972" s="5"/>
      <c r="D972" s="12"/>
      <c r="E972" s="89"/>
      <c r="F972" s="142"/>
      <c r="G972" s="77">
        <v>0</v>
      </c>
      <c r="H972" s="79"/>
    </row>
    <row r="973" spans="1:8" ht="15.75" x14ac:dyDescent="0.25">
      <c r="A973" s="5"/>
      <c r="B973" s="15" t="s">
        <v>403</v>
      </c>
      <c r="C973" s="5"/>
      <c r="D973" s="12"/>
      <c r="E973" s="89"/>
      <c r="F973" s="142"/>
      <c r="G973" s="79"/>
      <c r="H973" s="79"/>
    </row>
    <row r="974" spans="1:8" ht="15" x14ac:dyDescent="0.2">
      <c r="A974" s="24">
        <v>505000</v>
      </c>
      <c r="B974" s="101" t="s">
        <v>794</v>
      </c>
      <c r="C974" s="5"/>
      <c r="D974" s="104" t="s">
        <v>828</v>
      </c>
      <c r="E974" s="76">
        <v>3.53</v>
      </c>
      <c r="F974" s="140"/>
      <c r="G974" s="79">
        <f t="shared" ref="G974:G979" si="25">(E974*F974)</f>
        <v>0</v>
      </c>
      <c r="H974" s="79"/>
    </row>
    <row r="975" spans="1:8" ht="15" x14ac:dyDescent="0.2">
      <c r="A975" s="24">
        <v>505001</v>
      </c>
      <c r="B975" s="101" t="s">
        <v>795</v>
      </c>
      <c r="C975" s="5"/>
      <c r="D975" s="104" t="s">
        <v>828</v>
      </c>
      <c r="E975" s="78">
        <v>4.7</v>
      </c>
      <c r="F975" s="140"/>
      <c r="G975" s="79">
        <f t="shared" si="25"/>
        <v>0</v>
      </c>
      <c r="H975" s="79"/>
    </row>
    <row r="976" spans="1:8" ht="15" x14ac:dyDescent="0.2">
      <c r="A976" s="24">
        <v>505002</v>
      </c>
      <c r="B976" s="101" t="s">
        <v>796</v>
      </c>
      <c r="C976" s="5"/>
      <c r="D976" s="104" t="s">
        <v>828</v>
      </c>
      <c r="E976" s="78">
        <v>0.47</v>
      </c>
      <c r="F976" s="140"/>
      <c r="G976" s="79">
        <f t="shared" si="25"/>
        <v>0</v>
      </c>
      <c r="H976" s="79"/>
    </row>
    <row r="977" spans="1:8" ht="15" x14ac:dyDescent="0.2">
      <c r="A977" s="24">
        <v>505003</v>
      </c>
      <c r="B977" s="101" t="s">
        <v>797</v>
      </c>
      <c r="C977" s="5"/>
      <c r="D977" s="104" t="s">
        <v>828</v>
      </c>
      <c r="E977" s="78">
        <v>0.28999999999999998</v>
      </c>
      <c r="F977" s="140"/>
      <c r="G977" s="79">
        <f t="shared" si="25"/>
        <v>0</v>
      </c>
      <c r="H977" s="79"/>
    </row>
    <row r="978" spans="1:8" ht="15" x14ac:dyDescent="0.2">
      <c r="A978" s="24">
        <v>505004</v>
      </c>
      <c r="B978" s="101" t="s">
        <v>847</v>
      </c>
      <c r="C978" s="5"/>
      <c r="D978" s="104" t="s">
        <v>828</v>
      </c>
      <c r="E978" s="78">
        <v>7.05</v>
      </c>
      <c r="F978" s="140"/>
      <c r="G978" s="79">
        <f t="shared" si="25"/>
        <v>0</v>
      </c>
      <c r="H978" s="79"/>
    </row>
    <row r="979" spans="1:8" ht="15" x14ac:dyDescent="0.2">
      <c r="A979" s="24">
        <v>505005</v>
      </c>
      <c r="B979" s="101" t="s">
        <v>798</v>
      </c>
      <c r="C979" s="5"/>
      <c r="D979" s="104" t="s">
        <v>828</v>
      </c>
      <c r="E979" s="78">
        <v>1.18</v>
      </c>
      <c r="F979" s="140"/>
      <c r="G979" s="79">
        <f t="shared" si="25"/>
        <v>0</v>
      </c>
      <c r="H979" s="79"/>
    </row>
    <row r="980" spans="1:8" ht="15" x14ac:dyDescent="0.2">
      <c r="A980" s="108">
        <v>505006</v>
      </c>
      <c r="B980" s="101" t="s">
        <v>848</v>
      </c>
      <c r="C980" s="106"/>
      <c r="D980" s="104" t="s">
        <v>828</v>
      </c>
      <c r="E980" s="75">
        <v>4.7</v>
      </c>
      <c r="F980" s="140"/>
      <c r="G980" s="79">
        <f>(E980*F980)</f>
        <v>0</v>
      </c>
      <c r="H980" s="79"/>
    </row>
    <row r="981" spans="1:8" ht="15" x14ac:dyDescent="0.2">
      <c r="A981" s="24">
        <v>506007</v>
      </c>
      <c r="B981" s="101" t="s">
        <v>463</v>
      </c>
      <c r="C981" s="5"/>
      <c r="D981" s="104" t="s">
        <v>828</v>
      </c>
      <c r="E981" s="76">
        <v>7.05</v>
      </c>
      <c r="F981" s="140"/>
      <c r="G981" s="79">
        <f>(E981*F981)</f>
        <v>0</v>
      </c>
      <c r="H981" s="79"/>
    </row>
    <row r="982" spans="1:8" ht="15.75" x14ac:dyDescent="0.25">
      <c r="A982" s="7"/>
      <c r="B982" s="7"/>
      <c r="C982" s="7" t="s">
        <v>370</v>
      </c>
      <c r="D982" s="6"/>
      <c r="E982" s="73"/>
      <c r="F982" s="141"/>
      <c r="G982" s="74">
        <f>SUM(G974:G981)</f>
        <v>0</v>
      </c>
      <c r="H982" s="74">
        <f>ROUND(G982,-2)</f>
        <v>0</v>
      </c>
    </row>
    <row r="983" spans="1:8" ht="15" x14ac:dyDescent="0.2">
      <c r="A983" s="5"/>
      <c r="B983" s="5"/>
      <c r="C983" s="5"/>
      <c r="D983" s="12"/>
      <c r="E983" s="89"/>
      <c r="F983" s="142"/>
      <c r="G983" s="77">
        <v>0</v>
      </c>
      <c r="H983" s="79"/>
    </row>
    <row r="984" spans="1:8" ht="15.75" x14ac:dyDescent="0.25">
      <c r="A984" s="5"/>
      <c r="B984" s="15" t="s">
        <v>404</v>
      </c>
      <c r="C984" s="5"/>
      <c r="D984" s="12"/>
      <c r="E984" s="89"/>
      <c r="F984" s="142"/>
      <c r="G984" s="79"/>
      <c r="H984" s="79"/>
    </row>
    <row r="985" spans="1:8" ht="15" x14ac:dyDescent="0.2">
      <c r="A985" s="5">
        <v>800411</v>
      </c>
      <c r="B985" s="24" t="s">
        <v>941</v>
      </c>
      <c r="C985" s="5"/>
      <c r="D985" s="25" t="s">
        <v>828</v>
      </c>
      <c r="E985" s="89">
        <v>117.55</v>
      </c>
      <c r="F985" s="140"/>
      <c r="G985" s="79">
        <f t="shared" ref="G985:G989" si="26">(E985*F985)</f>
        <v>0</v>
      </c>
      <c r="H985" s="90"/>
    </row>
    <row r="986" spans="1:8" ht="15" x14ac:dyDescent="0.2">
      <c r="A986" s="5">
        <v>800412</v>
      </c>
      <c r="B986" s="24" t="s">
        <v>942</v>
      </c>
      <c r="C986" s="5"/>
      <c r="D986" s="25" t="s">
        <v>828</v>
      </c>
      <c r="E986" s="89">
        <v>76.41</v>
      </c>
      <c r="F986" s="140"/>
      <c r="G986" s="79">
        <f t="shared" si="26"/>
        <v>0</v>
      </c>
      <c r="H986" s="90"/>
    </row>
    <row r="987" spans="1:8" ht="15" x14ac:dyDescent="0.2">
      <c r="A987" s="5">
        <v>800413</v>
      </c>
      <c r="B987" s="24" t="s">
        <v>943</v>
      </c>
      <c r="C987" s="5"/>
      <c r="D987" s="25" t="s">
        <v>825</v>
      </c>
      <c r="E987" s="89">
        <v>1293.07</v>
      </c>
      <c r="F987" s="140"/>
      <c r="G987" s="79">
        <f t="shared" si="26"/>
        <v>0</v>
      </c>
      <c r="H987" s="90"/>
    </row>
    <row r="988" spans="1:8" ht="15" x14ac:dyDescent="0.2">
      <c r="A988" s="5">
        <v>800414</v>
      </c>
      <c r="B988" s="24" t="s">
        <v>944</v>
      </c>
      <c r="C988" s="5"/>
      <c r="D988" s="25" t="s">
        <v>828</v>
      </c>
      <c r="E988" s="89">
        <v>58.78</v>
      </c>
      <c r="F988" s="140"/>
      <c r="G988" s="79">
        <f t="shared" si="26"/>
        <v>0</v>
      </c>
      <c r="H988" s="90"/>
    </row>
    <row r="989" spans="1:8" ht="15" x14ac:dyDescent="0.2">
      <c r="A989" s="5"/>
      <c r="B989" s="24" t="s">
        <v>955</v>
      </c>
      <c r="C989" s="5"/>
      <c r="D989" s="12" t="s">
        <v>856</v>
      </c>
      <c r="E989" s="140"/>
      <c r="F989" s="140"/>
      <c r="G989" s="79">
        <f t="shared" si="26"/>
        <v>0</v>
      </c>
      <c r="H989" s="90"/>
    </row>
    <row r="990" spans="1:8" ht="15" x14ac:dyDescent="0.2">
      <c r="A990" s="5"/>
      <c r="B990" s="5"/>
      <c r="C990" s="5"/>
      <c r="D990" s="12"/>
      <c r="E990" s="89"/>
      <c r="F990" s="142"/>
      <c r="G990" s="77">
        <v>0</v>
      </c>
      <c r="H990" s="90"/>
    </row>
    <row r="991" spans="1:8" ht="15" x14ac:dyDescent="0.2">
      <c r="A991" s="5">
        <v>800200</v>
      </c>
      <c r="B991" s="101" t="s">
        <v>708</v>
      </c>
      <c r="C991" s="5"/>
      <c r="D991" s="104" t="s">
        <v>856</v>
      </c>
      <c r="E991" s="78">
        <v>8463.74</v>
      </c>
      <c r="F991" s="140"/>
      <c r="G991" s="79">
        <f t="shared" ref="G991:G1009" si="27">(E991*F991)</f>
        <v>0</v>
      </c>
      <c r="H991" s="90"/>
    </row>
    <row r="992" spans="1:8" ht="15" x14ac:dyDescent="0.2">
      <c r="A992" s="5">
        <v>800201</v>
      </c>
      <c r="B992" s="101" t="s">
        <v>709</v>
      </c>
      <c r="C992" s="5"/>
      <c r="D992" s="104" t="s">
        <v>856</v>
      </c>
      <c r="E992" s="78">
        <v>3173.9</v>
      </c>
      <c r="F992" s="140"/>
      <c r="G992" s="79">
        <f t="shared" si="27"/>
        <v>0</v>
      </c>
      <c r="H992" s="90"/>
    </row>
    <row r="993" spans="1:8" ht="15" x14ac:dyDescent="0.2">
      <c r="A993" s="5">
        <v>800202</v>
      </c>
      <c r="B993" s="101" t="s">
        <v>710</v>
      </c>
      <c r="C993" s="5"/>
      <c r="D993" s="104" t="s">
        <v>856</v>
      </c>
      <c r="E993" s="78">
        <v>1410.62</v>
      </c>
      <c r="F993" s="140"/>
      <c r="G993" s="79">
        <f t="shared" si="27"/>
        <v>0</v>
      </c>
      <c r="H993" s="90"/>
    </row>
    <row r="994" spans="1:8" ht="15" x14ac:dyDescent="0.2">
      <c r="A994" s="5">
        <v>800203</v>
      </c>
      <c r="B994" s="101" t="s">
        <v>711</v>
      </c>
      <c r="C994" s="5"/>
      <c r="D994" s="104" t="s">
        <v>856</v>
      </c>
      <c r="E994" s="78">
        <v>3644.11</v>
      </c>
      <c r="F994" s="140"/>
      <c r="G994" s="79">
        <f t="shared" si="27"/>
        <v>0</v>
      </c>
      <c r="H994" s="90"/>
    </row>
    <row r="995" spans="1:8" ht="15" x14ac:dyDescent="0.2">
      <c r="A995" s="5">
        <v>800204</v>
      </c>
      <c r="B995" s="101" t="s">
        <v>712</v>
      </c>
      <c r="C995" s="5"/>
      <c r="D995" s="104" t="s">
        <v>856</v>
      </c>
      <c r="E995" s="78">
        <v>9286.6</v>
      </c>
      <c r="F995" s="140"/>
      <c r="G995" s="79">
        <f t="shared" si="27"/>
        <v>0</v>
      </c>
      <c r="H995" s="90"/>
    </row>
    <row r="996" spans="1:8" ht="15" x14ac:dyDescent="0.2">
      <c r="A996" s="5">
        <v>800205</v>
      </c>
      <c r="B996" s="101" t="s">
        <v>713</v>
      </c>
      <c r="C996" s="5"/>
      <c r="D996" s="104" t="s">
        <v>856</v>
      </c>
      <c r="E996" s="78">
        <v>10344.57</v>
      </c>
      <c r="F996" s="140"/>
      <c r="G996" s="79">
        <f t="shared" si="27"/>
        <v>0</v>
      </c>
      <c r="H996" s="90"/>
    </row>
    <row r="997" spans="1:8" ht="15" x14ac:dyDescent="0.2">
      <c r="A997" s="5">
        <v>800206</v>
      </c>
      <c r="B997" s="101" t="s">
        <v>714</v>
      </c>
      <c r="C997" s="5"/>
      <c r="D997" s="104" t="s">
        <v>833</v>
      </c>
      <c r="E997" s="78">
        <v>152.82</v>
      </c>
      <c r="F997" s="140"/>
      <c r="G997" s="79">
        <f t="shared" si="27"/>
        <v>0</v>
      </c>
      <c r="H997" s="90"/>
    </row>
    <row r="998" spans="1:8" ht="15" x14ac:dyDescent="0.2">
      <c r="A998" s="5">
        <v>800207</v>
      </c>
      <c r="B998" s="101" t="s">
        <v>715</v>
      </c>
      <c r="C998" s="5"/>
      <c r="D998" s="104" t="s">
        <v>856</v>
      </c>
      <c r="E998" s="78">
        <v>5.88</v>
      </c>
      <c r="F998" s="140"/>
      <c r="G998" s="79">
        <f t="shared" si="27"/>
        <v>0</v>
      </c>
      <c r="H998" s="90"/>
    </row>
    <row r="999" spans="1:8" ht="15" x14ac:dyDescent="0.2">
      <c r="A999" s="5">
        <v>800208</v>
      </c>
      <c r="B999" s="101" t="s">
        <v>716</v>
      </c>
      <c r="C999" s="5"/>
      <c r="D999" s="104" t="s">
        <v>833</v>
      </c>
      <c r="E999" s="78">
        <v>23.51</v>
      </c>
      <c r="F999" s="140"/>
      <c r="G999" s="79">
        <f t="shared" si="27"/>
        <v>0</v>
      </c>
      <c r="H999" s="90"/>
    </row>
    <row r="1000" spans="1:8" ht="15" x14ac:dyDescent="0.2">
      <c r="A1000" s="5">
        <v>800209</v>
      </c>
      <c r="B1000" s="101" t="s">
        <v>717</v>
      </c>
      <c r="C1000" s="5"/>
      <c r="D1000" s="104" t="s">
        <v>828</v>
      </c>
      <c r="E1000" s="78">
        <v>9.4</v>
      </c>
      <c r="F1000" s="140"/>
      <c r="G1000" s="79">
        <f t="shared" si="27"/>
        <v>0</v>
      </c>
      <c r="H1000" s="90"/>
    </row>
    <row r="1001" spans="1:8" ht="15" x14ac:dyDescent="0.2">
      <c r="A1001" s="5">
        <v>800210</v>
      </c>
      <c r="B1001" s="101" t="s">
        <v>718</v>
      </c>
      <c r="C1001" s="5"/>
      <c r="D1001" s="104" t="s">
        <v>892</v>
      </c>
      <c r="E1001" s="78">
        <v>76408.73</v>
      </c>
      <c r="F1001" s="140"/>
      <c r="G1001" s="79">
        <f t="shared" si="27"/>
        <v>0</v>
      </c>
      <c r="H1001" s="90"/>
    </row>
    <row r="1002" spans="1:8" ht="15" x14ac:dyDescent="0.2">
      <c r="A1002" s="5"/>
      <c r="B1002" s="101"/>
      <c r="C1002" s="5"/>
      <c r="D1002" s="101"/>
      <c r="E1002" s="78"/>
      <c r="F1002" s="142"/>
      <c r="G1002" s="77">
        <v>0</v>
      </c>
      <c r="H1002" s="90"/>
    </row>
    <row r="1003" spans="1:8" ht="15" x14ac:dyDescent="0.2">
      <c r="A1003" s="5">
        <v>800300</v>
      </c>
      <c r="B1003" s="101" t="s">
        <v>469</v>
      </c>
      <c r="C1003" s="5"/>
      <c r="D1003" s="104" t="s">
        <v>825</v>
      </c>
      <c r="E1003" s="78">
        <v>47.02</v>
      </c>
      <c r="F1003" s="140"/>
      <c r="G1003" s="79">
        <f t="shared" si="27"/>
        <v>0</v>
      </c>
      <c r="H1003" s="90"/>
    </row>
    <row r="1004" spans="1:8" ht="15" x14ac:dyDescent="0.2">
      <c r="A1004" s="5">
        <v>800301</v>
      </c>
      <c r="B1004" s="101" t="s">
        <v>470</v>
      </c>
      <c r="C1004" s="5"/>
      <c r="D1004" s="104" t="s">
        <v>825</v>
      </c>
      <c r="E1004" s="78">
        <v>47.02</v>
      </c>
      <c r="F1004" s="140"/>
      <c r="G1004" s="79">
        <f t="shared" si="27"/>
        <v>0</v>
      </c>
      <c r="H1004" s="90"/>
    </row>
    <row r="1005" spans="1:8" ht="15" x14ac:dyDescent="0.2">
      <c r="A1005" s="5">
        <v>800302</v>
      </c>
      <c r="B1005" s="101" t="s">
        <v>471</v>
      </c>
      <c r="C1005" s="5"/>
      <c r="D1005" s="104" t="s">
        <v>825</v>
      </c>
      <c r="E1005" s="78">
        <v>38.79</v>
      </c>
      <c r="F1005" s="140"/>
      <c r="G1005" s="79">
        <f t="shared" si="27"/>
        <v>0</v>
      </c>
      <c r="H1005" s="90"/>
    </row>
    <row r="1006" spans="1:8" ht="15" x14ac:dyDescent="0.2">
      <c r="A1006" s="5">
        <v>800303</v>
      </c>
      <c r="B1006" s="101" t="s">
        <v>472</v>
      </c>
      <c r="C1006" s="5"/>
      <c r="D1006" s="104" t="s">
        <v>825</v>
      </c>
      <c r="E1006" s="78">
        <v>42.32</v>
      </c>
      <c r="F1006" s="140"/>
      <c r="G1006" s="79">
        <f t="shared" si="27"/>
        <v>0</v>
      </c>
      <c r="H1006" s="90"/>
    </row>
    <row r="1007" spans="1:8" ht="15" x14ac:dyDescent="0.2">
      <c r="A1007" s="5">
        <v>800304</v>
      </c>
      <c r="B1007" s="101" t="s">
        <v>473</v>
      </c>
      <c r="C1007" s="5"/>
      <c r="D1007" s="104" t="s">
        <v>856</v>
      </c>
      <c r="E1007" s="78">
        <v>458.45</v>
      </c>
      <c r="F1007" s="140"/>
      <c r="G1007" s="79">
        <f t="shared" si="27"/>
        <v>0</v>
      </c>
      <c r="H1007" s="90"/>
    </row>
    <row r="1008" spans="1:8" ht="15" x14ac:dyDescent="0.2">
      <c r="A1008" s="5">
        <v>800305</v>
      </c>
      <c r="B1008" s="101" t="s">
        <v>474</v>
      </c>
      <c r="C1008" s="5"/>
      <c r="D1008" s="104" t="s">
        <v>856</v>
      </c>
      <c r="E1008" s="78">
        <v>235.1</v>
      </c>
      <c r="F1008" s="140"/>
      <c r="G1008" s="79">
        <f t="shared" si="27"/>
        <v>0</v>
      </c>
      <c r="H1008" s="90"/>
    </row>
    <row r="1009" spans="1:8" ht="15" x14ac:dyDescent="0.2">
      <c r="A1009" s="5">
        <v>800306</v>
      </c>
      <c r="B1009" s="101" t="s">
        <v>475</v>
      </c>
      <c r="C1009" s="5"/>
      <c r="D1009" s="104" t="s">
        <v>828</v>
      </c>
      <c r="E1009" s="78">
        <v>2.35</v>
      </c>
      <c r="F1009" s="140"/>
      <c r="G1009" s="79">
        <f t="shared" si="27"/>
        <v>0</v>
      </c>
      <c r="H1009" s="90"/>
    </row>
    <row r="1010" spans="1:8" ht="15" x14ac:dyDescent="0.2">
      <c r="A1010" s="5"/>
      <c r="B1010" s="101"/>
      <c r="C1010" s="5"/>
      <c r="D1010" s="101"/>
      <c r="E1010" s="78"/>
      <c r="F1010" s="142"/>
      <c r="G1010" s="77">
        <v>0</v>
      </c>
      <c r="H1010" s="90"/>
    </row>
    <row r="1011" spans="1:8" ht="15" x14ac:dyDescent="0.2">
      <c r="A1011" s="5">
        <v>800400</v>
      </c>
      <c r="B1011" s="101" t="s">
        <v>945</v>
      </c>
      <c r="C1011" s="24"/>
      <c r="D1011" s="104" t="s">
        <v>868</v>
      </c>
      <c r="E1011" s="78">
        <v>54.07</v>
      </c>
      <c r="F1011" s="140"/>
      <c r="G1011" s="79">
        <f t="shared" ref="G1011:G1021" si="28">(E1011*F1011)</f>
        <v>0</v>
      </c>
      <c r="H1011" s="90"/>
    </row>
    <row r="1012" spans="1:8" ht="15" x14ac:dyDescent="0.2">
      <c r="A1012" s="5">
        <v>800401</v>
      </c>
      <c r="B1012" s="101" t="s">
        <v>946</v>
      </c>
      <c r="C1012" s="5"/>
      <c r="D1012" s="104" t="s">
        <v>856</v>
      </c>
      <c r="E1012" s="78">
        <v>7640.87</v>
      </c>
      <c r="F1012" s="140"/>
      <c r="G1012" s="79">
        <f t="shared" si="28"/>
        <v>0</v>
      </c>
      <c r="H1012" s="90"/>
    </row>
    <row r="1013" spans="1:8" ht="15" x14ac:dyDescent="0.2">
      <c r="A1013" s="5">
        <v>800402</v>
      </c>
      <c r="B1013" s="101" t="s">
        <v>947</v>
      </c>
      <c r="C1013" s="5"/>
      <c r="D1013" s="104" t="s">
        <v>856</v>
      </c>
      <c r="E1013" s="78">
        <v>7640.87</v>
      </c>
      <c r="F1013" s="140"/>
      <c r="G1013" s="79">
        <f t="shared" si="28"/>
        <v>0</v>
      </c>
      <c r="H1013" s="90"/>
    </row>
    <row r="1014" spans="1:8" ht="15" x14ac:dyDescent="0.2">
      <c r="A1014" s="5">
        <v>800403</v>
      </c>
      <c r="B1014" s="101" t="s">
        <v>948</v>
      </c>
      <c r="C1014" s="5"/>
      <c r="D1014" s="104" t="s">
        <v>833</v>
      </c>
      <c r="E1014" s="78">
        <v>305.63</v>
      </c>
      <c r="F1014" s="140"/>
      <c r="G1014" s="79">
        <f t="shared" si="28"/>
        <v>0</v>
      </c>
      <c r="H1014" s="90"/>
    </row>
    <row r="1015" spans="1:8" ht="15" x14ac:dyDescent="0.2">
      <c r="A1015" s="5">
        <v>800404</v>
      </c>
      <c r="B1015" s="101" t="s">
        <v>949</v>
      </c>
      <c r="C1015" s="5"/>
      <c r="D1015" s="104" t="s">
        <v>833</v>
      </c>
      <c r="E1015" s="78">
        <v>152.82</v>
      </c>
      <c r="F1015" s="140"/>
      <c r="G1015" s="79">
        <f t="shared" si="28"/>
        <v>0</v>
      </c>
      <c r="H1015" s="90"/>
    </row>
    <row r="1016" spans="1:8" ht="15" x14ac:dyDescent="0.2">
      <c r="A1016" s="5">
        <v>800405</v>
      </c>
      <c r="B1016" s="101" t="s">
        <v>950</v>
      </c>
      <c r="C1016" s="5"/>
      <c r="D1016" s="104" t="s">
        <v>856</v>
      </c>
      <c r="E1016" s="78">
        <v>7640.87</v>
      </c>
      <c r="F1016" s="140"/>
      <c r="G1016" s="79">
        <f t="shared" si="28"/>
        <v>0</v>
      </c>
      <c r="H1016" s="90"/>
    </row>
    <row r="1017" spans="1:8" ht="15" x14ac:dyDescent="0.2">
      <c r="A1017" s="5">
        <v>800406</v>
      </c>
      <c r="B1017" s="101" t="s">
        <v>951</v>
      </c>
      <c r="C1017" s="5"/>
      <c r="D1017" s="104" t="s">
        <v>856</v>
      </c>
      <c r="E1017" s="78">
        <v>7640.87</v>
      </c>
      <c r="F1017" s="140"/>
      <c r="G1017" s="79">
        <f t="shared" si="28"/>
        <v>0</v>
      </c>
      <c r="H1017" s="90"/>
    </row>
    <row r="1018" spans="1:8" ht="15" x14ac:dyDescent="0.2">
      <c r="A1018" s="5">
        <v>800407</v>
      </c>
      <c r="B1018" s="101" t="s">
        <v>952</v>
      </c>
      <c r="C1018" s="5"/>
      <c r="D1018" s="104" t="s">
        <v>856</v>
      </c>
      <c r="E1018" s="78">
        <v>7640.87</v>
      </c>
      <c r="F1018" s="140"/>
      <c r="G1018" s="79">
        <f t="shared" si="28"/>
        <v>0</v>
      </c>
      <c r="H1018" s="90"/>
    </row>
    <row r="1019" spans="1:8" ht="15" x14ac:dyDescent="0.2">
      <c r="A1019" s="5">
        <v>800408</v>
      </c>
      <c r="B1019" s="101" t="s">
        <v>953</v>
      </c>
      <c r="C1019" s="5"/>
      <c r="D1019" s="25" t="s">
        <v>833</v>
      </c>
      <c r="E1019" s="89">
        <v>152.82</v>
      </c>
      <c r="F1019" s="140"/>
      <c r="G1019" s="79">
        <f t="shared" si="28"/>
        <v>0</v>
      </c>
      <c r="H1019" s="90"/>
    </row>
    <row r="1020" spans="1:8" ht="15" x14ac:dyDescent="0.2">
      <c r="A1020" s="5">
        <v>800409</v>
      </c>
      <c r="B1020" s="101" t="s">
        <v>956</v>
      </c>
      <c r="C1020" s="5"/>
      <c r="D1020" s="25" t="s">
        <v>892</v>
      </c>
      <c r="E1020" s="89">
        <v>7640.87</v>
      </c>
      <c r="F1020" s="140"/>
      <c r="G1020" s="79">
        <f t="shared" si="28"/>
        <v>0</v>
      </c>
      <c r="H1020" s="90"/>
    </row>
    <row r="1021" spans="1:8" ht="15" x14ac:dyDescent="0.2">
      <c r="A1021" s="5">
        <v>800410</v>
      </c>
      <c r="B1021" s="101" t="s">
        <v>954</v>
      </c>
      <c r="C1021" s="5"/>
      <c r="D1021" s="25" t="s">
        <v>892</v>
      </c>
      <c r="E1021" s="140"/>
      <c r="F1021" s="140"/>
      <c r="G1021" s="79">
        <f t="shared" si="28"/>
        <v>0</v>
      </c>
      <c r="H1021" s="90"/>
    </row>
    <row r="1022" spans="1:8" ht="15.75" x14ac:dyDescent="0.25">
      <c r="A1022" s="7"/>
      <c r="B1022" s="7"/>
      <c r="C1022" s="7" t="s">
        <v>405</v>
      </c>
      <c r="D1022" s="7"/>
      <c r="E1022" s="82"/>
      <c r="F1022" s="83"/>
      <c r="G1022" s="74">
        <f>SUM(G985:G1021)</f>
        <v>0</v>
      </c>
      <c r="H1022" s="74">
        <f>ROUND(G1022,-2)</f>
        <v>0</v>
      </c>
    </row>
    <row r="1023" spans="1:8" ht="15" x14ac:dyDescent="0.2">
      <c r="A1023" s="5"/>
      <c r="B1023" s="5"/>
      <c r="C1023" s="5"/>
      <c r="D1023" s="5"/>
      <c r="E1023" s="93"/>
      <c r="F1023" s="94"/>
      <c r="G1023" s="77">
        <v>0</v>
      </c>
      <c r="H1023" s="79"/>
    </row>
    <row r="1024" spans="1:8" ht="18" x14ac:dyDescent="0.25">
      <c r="B1024" s="18" t="s">
        <v>406</v>
      </c>
      <c r="C1024" s="27"/>
      <c r="D1024" s="27"/>
      <c r="E1024" s="82"/>
      <c r="F1024" s="95"/>
      <c r="G1024" s="74">
        <f>(G903+G910+G951+G971+G982+G1022)</f>
        <v>0</v>
      </c>
      <c r="H1024" s="74">
        <f>(H903+H910+H951+H971+H982+H1022)</f>
        <v>0</v>
      </c>
    </row>
    <row r="1025" spans="1:8" ht="15" x14ac:dyDescent="0.2">
      <c r="A1025" s="5"/>
      <c r="B1025" s="5"/>
      <c r="C1025" s="5"/>
      <c r="D1025" s="5"/>
      <c r="E1025" s="93"/>
      <c r="F1025" s="94"/>
      <c r="G1025" s="79"/>
      <c r="H1025" s="79"/>
    </row>
    <row r="1026" spans="1:8" ht="18" x14ac:dyDescent="0.25">
      <c r="A1026" s="28" t="s">
        <v>407</v>
      </c>
      <c r="B1026" s="19"/>
      <c r="C1026" s="19"/>
      <c r="D1026" s="19"/>
      <c r="E1026" s="82"/>
      <c r="F1026" s="95"/>
      <c r="G1026" s="74">
        <f>(G211+G838+G898+G1024)</f>
        <v>0</v>
      </c>
      <c r="H1026" s="74">
        <f>(H211+H838+H898+H1024)</f>
        <v>0</v>
      </c>
    </row>
    <row r="1027" spans="1:8" ht="15.75" x14ac:dyDescent="0.25">
      <c r="A1027" s="29" t="s">
        <v>408</v>
      </c>
      <c r="B1027" s="30"/>
      <c r="C1027" s="30"/>
      <c r="D1027" s="30"/>
      <c r="E1027" s="31"/>
      <c r="F1027" s="32"/>
      <c r="G1027" s="33"/>
      <c r="H1027" s="33"/>
    </row>
    <row r="1028" spans="1:8" ht="15.75" x14ac:dyDescent="0.25">
      <c r="A1028" s="29" t="s">
        <v>409</v>
      </c>
      <c r="B1028" s="30"/>
      <c r="C1028" s="30"/>
      <c r="D1028" s="30"/>
      <c r="E1028" s="31"/>
      <c r="F1028" s="32"/>
      <c r="G1028" s="33"/>
      <c r="H1028" s="33"/>
    </row>
    <row r="1029" spans="1:8" ht="15" x14ac:dyDescent="0.2">
      <c r="A1029" s="30" t="s">
        <v>410</v>
      </c>
      <c r="B1029" s="30"/>
      <c r="C1029" s="30"/>
      <c r="D1029" s="30"/>
      <c r="E1029" s="31"/>
      <c r="F1029" s="32"/>
      <c r="G1029" s="33"/>
      <c r="H1029" s="33"/>
    </row>
    <row r="1030" spans="1:8" ht="15" x14ac:dyDescent="0.2">
      <c r="A1030" s="30" t="s">
        <v>411</v>
      </c>
      <c r="B1030" s="30"/>
      <c r="C1030" s="30"/>
      <c r="D1030" s="30"/>
      <c r="E1030" s="31"/>
      <c r="F1030" s="32"/>
      <c r="G1030" s="33"/>
      <c r="H1030" s="33"/>
    </row>
    <row r="1031" spans="1:8" ht="15.75" x14ac:dyDescent="0.25">
      <c r="A1031" s="188" t="str">
        <f>A3</f>
        <v>Private Infrastructure &amp; Stormwater Management for Developer Agreement</v>
      </c>
      <c r="B1031" s="188"/>
      <c r="C1031" s="188"/>
      <c r="D1031" s="188"/>
      <c r="E1031" s="188"/>
      <c r="F1031" s="188"/>
      <c r="G1031" s="188"/>
      <c r="H1031" s="188"/>
    </row>
    <row r="1032" spans="1:8" ht="15" x14ac:dyDescent="0.2">
      <c r="A1032" s="14" t="s">
        <v>805</v>
      </c>
      <c r="B1032" s="35">
        <f>(B8)</f>
        <v>0</v>
      </c>
      <c r="C1032" s="36"/>
      <c r="D1032" s="36"/>
      <c r="E1032" s="37"/>
      <c r="F1032" s="38"/>
      <c r="G1032" s="17" t="s">
        <v>412</v>
      </c>
      <c r="H1032" s="39"/>
    </row>
    <row r="1033" spans="1:8" ht="15" x14ac:dyDescent="0.2">
      <c r="A1033" s="14" t="s">
        <v>806</v>
      </c>
      <c r="B1033" s="35">
        <f>(B9)</f>
        <v>0</v>
      </c>
      <c r="C1033" s="40"/>
      <c r="D1033" s="40"/>
      <c r="E1033" s="34"/>
      <c r="F1033" s="4"/>
      <c r="G1033" s="14" t="s">
        <v>458</v>
      </c>
      <c r="H1033" s="41"/>
    </row>
    <row r="1034" spans="1:8" ht="15" x14ac:dyDescent="0.2">
      <c r="A1034" s="5"/>
      <c r="B1034" s="35">
        <f>(B10)</f>
        <v>0</v>
      </c>
      <c r="C1034" s="40"/>
      <c r="D1034" s="40"/>
      <c r="E1034" s="34"/>
      <c r="F1034" s="4"/>
      <c r="G1034" s="17" t="s">
        <v>803</v>
      </c>
      <c r="H1034" s="42">
        <f>(B6)</f>
        <v>0</v>
      </c>
    </row>
    <row r="1035" spans="1:8" ht="15" x14ac:dyDescent="0.2">
      <c r="A1035" s="14" t="s">
        <v>807</v>
      </c>
      <c r="B1035" s="35">
        <f>(B11)</f>
        <v>0</v>
      </c>
      <c r="C1035" s="40"/>
      <c r="D1035" s="40"/>
      <c r="E1035" s="34"/>
      <c r="F1035" s="4"/>
      <c r="G1035" s="17" t="s">
        <v>413</v>
      </c>
      <c r="H1035" s="43">
        <f>(B5)</f>
        <v>0</v>
      </c>
    </row>
    <row r="1036" spans="1:8" ht="15" x14ac:dyDescent="0.2">
      <c r="A1036" s="14" t="s">
        <v>808</v>
      </c>
      <c r="B1036" s="35">
        <f>(B12)</f>
        <v>0</v>
      </c>
      <c r="C1036" s="40"/>
      <c r="D1036" s="40"/>
      <c r="E1036" s="16" t="s">
        <v>804</v>
      </c>
      <c r="F1036" s="44">
        <f>(D6)</f>
        <v>0</v>
      </c>
      <c r="G1036" s="17" t="s">
        <v>802</v>
      </c>
      <c r="H1036" s="45">
        <f>(D5)</f>
        <v>0</v>
      </c>
    </row>
    <row r="1037" spans="1:8" ht="15" x14ac:dyDescent="0.2">
      <c r="A1037" s="5"/>
      <c r="B1037" s="5"/>
      <c r="C1037" s="5"/>
      <c r="D1037" s="5"/>
      <c r="E1037" s="34"/>
      <c r="F1037" s="4"/>
      <c r="G1037" s="22"/>
      <c r="H1037" s="22"/>
    </row>
    <row r="1038" spans="1:8" ht="15" x14ac:dyDescent="0.2">
      <c r="A1038" s="5"/>
      <c r="B1038" s="14" t="s">
        <v>414</v>
      </c>
      <c r="C1038" s="36">
        <f>(B4)</f>
        <v>0</v>
      </c>
      <c r="D1038" s="36"/>
      <c r="E1038" s="46" t="str">
        <f>(E4)</f>
        <v xml:space="preserve">Phase </v>
      </c>
      <c r="F1038" s="35" t="str">
        <f>(F4)</f>
        <v xml:space="preserve">Area </v>
      </c>
      <c r="G1038" s="47" t="str">
        <f>(G4)</f>
        <v xml:space="preserve">Lot </v>
      </c>
      <c r="H1038" s="47" t="str">
        <f>(H4)</f>
        <v xml:space="preserve">Par. </v>
      </c>
    </row>
    <row r="1039" spans="1:8" ht="15" x14ac:dyDescent="0.2">
      <c r="A1039" s="5"/>
      <c r="B1039" s="2"/>
      <c r="C1039" s="2"/>
      <c r="D1039" s="2"/>
      <c r="E1039" s="48"/>
      <c r="F1039" s="49"/>
      <c r="G1039" s="50"/>
      <c r="H1039" s="50"/>
    </row>
    <row r="1040" spans="1:8" ht="15" x14ac:dyDescent="0.2">
      <c r="A1040" s="5"/>
      <c r="B1040" s="14" t="s">
        <v>415</v>
      </c>
      <c r="C1040" s="39"/>
      <c r="D1040" s="39"/>
      <c r="E1040" s="13" t="s">
        <v>416</v>
      </c>
      <c r="F1040" s="39"/>
      <c r="G1040" s="14" t="s">
        <v>417</v>
      </c>
      <c r="H1040" s="39"/>
    </row>
    <row r="1041" spans="1:8" ht="15" x14ac:dyDescent="0.2">
      <c r="A1041" s="5"/>
      <c r="B1041" s="14" t="s">
        <v>415</v>
      </c>
      <c r="C1041" s="41"/>
      <c r="D1041" s="41"/>
      <c r="E1041" s="13" t="s">
        <v>416</v>
      </c>
      <c r="F1041" s="41"/>
      <c r="G1041" s="14" t="s">
        <v>417</v>
      </c>
      <c r="H1041" s="41"/>
    </row>
    <row r="1042" spans="1:8" ht="15" x14ac:dyDescent="0.2">
      <c r="A1042" s="5"/>
      <c r="B1042" s="14" t="s">
        <v>415</v>
      </c>
      <c r="C1042" s="39"/>
      <c r="D1042" s="39"/>
      <c r="E1042" s="13" t="s">
        <v>416</v>
      </c>
      <c r="F1042" s="39"/>
      <c r="G1042" s="14" t="s">
        <v>417</v>
      </c>
      <c r="H1042" s="39"/>
    </row>
    <row r="1043" spans="1:8" ht="15" x14ac:dyDescent="0.2">
      <c r="A1043" s="5"/>
      <c r="B1043" s="14" t="s">
        <v>415</v>
      </c>
      <c r="C1043" s="41"/>
      <c r="D1043" s="41"/>
      <c r="E1043" s="13" t="s">
        <v>416</v>
      </c>
      <c r="F1043" s="41"/>
      <c r="G1043" s="14" t="s">
        <v>417</v>
      </c>
      <c r="H1043" s="41"/>
    </row>
    <row r="1044" spans="1:8" ht="15" x14ac:dyDescent="0.2">
      <c r="A1044" s="5"/>
      <c r="B1044" s="5"/>
      <c r="C1044" s="5"/>
      <c r="D1044" s="5"/>
      <c r="E1044" s="34"/>
      <c r="F1044" s="4"/>
      <c r="G1044" s="22"/>
      <c r="H1044" s="22"/>
    </row>
    <row r="1045" spans="1:8" ht="15" x14ac:dyDescent="0.2">
      <c r="A1045" s="5" t="s">
        <v>418</v>
      </c>
      <c r="B1045" s="5"/>
      <c r="C1045" s="5"/>
      <c r="D1045" s="5"/>
      <c r="E1045" s="34"/>
      <c r="F1045" s="4"/>
      <c r="G1045" s="22"/>
      <c r="H1045" s="22"/>
    </row>
    <row r="1046" spans="1:8" ht="15" x14ac:dyDescent="0.2">
      <c r="A1046" s="5"/>
      <c r="B1046" s="5"/>
      <c r="C1046" s="5"/>
      <c r="D1046" s="5"/>
      <c r="E1046" s="34"/>
      <c r="F1046" s="4"/>
      <c r="G1046" s="22"/>
      <c r="H1046" s="22"/>
    </row>
    <row r="1047" spans="1:8" ht="15" x14ac:dyDescent="0.2">
      <c r="A1047" s="5" t="s">
        <v>817</v>
      </c>
      <c r="B1047" s="5" t="s">
        <v>419</v>
      </c>
      <c r="C1047" s="5"/>
      <c r="D1047" s="5"/>
      <c r="E1047" s="34"/>
      <c r="F1047" s="4"/>
      <c r="G1047" s="22"/>
      <c r="H1047" s="22"/>
    </row>
    <row r="1048" spans="1:8" ht="15" x14ac:dyDescent="0.2">
      <c r="A1048" s="5"/>
      <c r="B1048" s="5" t="s">
        <v>420</v>
      </c>
      <c r="C1048" s="5"/>
      <c r="D1048" s="5"/>
      <c r="E1048" s="51">
        <f>+H19+H25</f>
        <v>0</v>
      </c>
      <c r="F1048" s="4"/>
      <c r="G1048" s="22"/>
      <c r="H1048" s="22"/>
    </row>
    <row r="1049" spans="1:8" ht="15" x14ac:dyDescent="0.2">
      <c r="A1049" s="5"/>
      <c r="B1049" s="5" t="s">
        <v>832</v>
      </c>
      <c r="C1049" s="5"/>
      <c r="D1049" s="5"/>
      <c r="E1049" s="52">
        <f>+H34</f>
        <v>0</v>
      </c>
      <c r="F1049" s="4"/>
      <c r="G1049" s="22"/>
      <c r="H1049" s="22"/>
    </row>
    <row r="1050" spans="1:8" ht="15" x14ac:dyDescent="0.2">
      <c r="A1050" s="5"/>
      <c r="B1050" s="5" t="s">
        <v>421</v>
      </c>
      <c r="C1050" s="5"/>
      <c r="D1050" s="5"/>
      <c r="E1050" s="117">
        <f>+H99</f>
        <v>0</v>
      </c>
      <c r="F1050" s="4"/>
      <c r="G1050" s="22"/>
      <c r="H1050" s="22"/>
    </row>
    <row r="1051" spans="1:8" ht="15" x14ac:dyDescent="0.2">
      <c r="A1051" s="5"/>
      <c r="B1051" s="5" t="s">
        <v>422</v>
      </c>
      <c r="C1051" s="5"/>
      <c r="D1051" s="5"/>
      <c r="E1051" s="117">
        <f>+H103</f>
        <v>0</v>
      </c>
      <c r="F1051" s="4"/>
      <c r="G1051" s="22"/>
      <c r="H1051" s="22"/>
    </row>
    <row r="1052" spans="1:8" ht="15" x14ac:dyDescent="0.2">
      <c r="A1052" s="5"/>
      <c r="B1052" s="5" t="s">
        <v>403</v>
      </c>
      <c r="C1052" s="5"/>
      <c r="D1052" s="5"/>
      <c r="E1052" s="117">
        <f>+H114</f>
        <v>0</v>
      </c>
      <c r="F1052" s="4"/>
      <c r="G1052" s="22"/>
      <c r="H1052" s="22"/>
    </row>
    <row r="1053" spans="1:8" ht="15" x14ac:dyDescent="0.2">
      <c r="A1053" s="5"/>
      <c r="B1053" s="5" t="s">
        <v>423</v>
      </c>
      <c r="C1053" s="5"/>
      <c r="D1053" s="5"/>
      <c r="E1053" s="117">
        <f>+H126</f>
        <v>0</v>
      </c>
      <c r="F1053" s="4"/>
      <c r="G1053" s="22"/>
      <c r="H1053" s="22"/>
    </row>
    <row r="1054" spans="1:8" ht="15" x14ac:dyDescent="0.2">
      <c r="A1054" s="5"/>
      <c r="B1054" s="5" t="s">
        <v>424</v>
      </c>
      <c r="C1054" s="5"/>
      <c r="D1054" s="5"/>
      <c r="E1054" s="117">
        <f>+H134</f>
        <v>0</v>
      </c>
      <c r="F1054" s="4"/>
      <c r="G1054" s="22"/>
      <c r="H1054" s="22"/>
    </row>
    <row r="1055" spans="1:8" ht="15" x14ac:dyDescent="0.2">
      <c r="A1055" s="5"/>
      <c r="B1055" s="5" t="s">
        <v>425</v>
      </c>
      <c r="C1055" s="5"/>
      <c r="D1055" s="5"/>
      <c r="E1055" s="117">
        <f>+H146</f>
        <v>0</v>
      </c>
      <c r="F1055" s="4"/>
      <c r="G1055" s="22"/>
      <c r="H1055" s="22"/>
    </row>
    <row r="1056" spans="1:8" ht="15.75" x14ac:dyDescent="0.25">
      <c r="A1056" s="5"/>
      <c r="B1056" s="5" t="s">
        <v>404</v>
      </c>
      <c r="C1056" s="5"/>
      <c r="D1056" s="5"/>
      <c r="E1056" s="117">
        <f>+H198+H203+H209</f>
        <v>0</v>
      </c>
      <c r="F1056" s="4" t="s">
        <v>426</v>
      </c>
      <c r="G1056" s="53">
        <f>SUM(E1048:E1056)</f>
        <v>0</v>
      </c>
      <c r="H1056" s="22"/>
    </row>
    <row r="1057" spans="1:8" ht="15" x14ac:dyDescent="0.2">
      <c r="A1057" s="5"/>
      <c r="B1057" s="5"/>
      <c r="C1057" s="5"/>
      <c r="D1057" s="5"/>
      <c r="E1057" s="3"/>
      <c r="F1057" s="4"/>
      <c r="G1057" s="22"/>
      <c r="H1057" s="22"/>
    </row>
    <row r="1058" spans="1:8" ht="15" x14ac:dyDescent="0.2">
      <c r="A1058" s="5" t="s">
        <v>822</v>
      </c>
      <c r="B1058" s="5" t="s">
        <v>387</v>
      </c>
      <c r="C1058" s="5"/>
      <c r="D1058" s="5"/>
      <c r="E1058" s="34"/>
      <c r="F1058" s="4"/>
      <c r="G1058" s="5"/>
      <c r="H1058" s="5"/>
    </row>
    <row r="1059" spans="1:8" ht="15" x14ac:dyDescent="0.2">
      <c r="A1059" s="5"/>
      <c r="B1059" s="5" t="s">
        <v>388</v>
      </c>
      <c r="C1059" s="5"/>
      <c r="D1059" s="5"/>
      <c r="E1059" s="51">
        <f>+H903</f>
        <v>0</v>
      </c>
      <c r="F1059" s="4"/>
      <c r="G1059" s="54"/>
      <c r="H1059" s="50"/>
    </row>
    <row r="1060" spans="1:8" ht="15" x14ac:dyDescent="0.2">
      <c r="A1060" s="5"/>
      <c r="B1060" s="5" t="s">
        <v>390</v>
      </c>
      <c r="C1060" s="5"/>
      <c r="D1060" s="5"/>
      <c r="E1060" s="52">
        <f>+H910</f>
        <v>0</v>
      </c>
      <c r="F1060" s="4"/>
      <c r="G1060" s="54"/>
      <c r="H1060" s="50"/>
    </row>
    <row r="1061" spans="1:8" ht="15" x14ac:dyDescent="0.2">
      <c r="A1061" s="5"/>
      <c r="B1061" s="5" t="s">
        <v>427</v>
      </c>
      <c r="C1061" s="5"/>
      <c r="D1061" s="5"/>
      <c r="E1061" s="52">
        <f>+H951</f>
        <v>0</v>
      </c>
      <c r="F1061" s="4"/>
      <c r="G1061" s="54"/>
      <c r="H1061" s="50"/>
    </row>
    <row r="1062" spans="1:8" ht="15" x14ac:dyDescent="0.2">
      <c r="A1062" s="5"/>
      <c r="B1062" s="5" t="s">
        <v>402</v>
      </c>
      <c r="C1062" s="5"/>
      <c r="D1062" s="5"/>
      <c r="E1062" s="52">
        <f>+H971</f>
        <v>0</v>
      </c>
      <c r="F1062" s="4"/>
      <c r="G1062" s="54"/>
      <c r="H1062" s="50"/>
    </row>
    <row r="1063" spans="1:8" ht="15" x14ac:dyDescent="0.2">
      <c r="A1063" s="5"/>
      <c r="B1063" s="5" t="s">
        <v>403</v>
      </c>
      <c r="C1063" s="5"/>
      <c r="D1063" s="5"/>
      <c r="E1063" s="52">
        <f>+H982</f>
        <v>0</v>
      </c>
      <c r="F1063" s="4"/>
      <c r="G1063" s="54"/>
      <c r="H1063" s="50"/>
    </row>
    <row r="1064" spans="1:8" ht="15.75" x14ac:dyDescent="0.25">
      <c r="A1064" s="5"/>
      <c r="B1064" s="5" t="s">
        <v>404</v>
      </c>
      <c r="C1064" s="5"/>
      <c r="D1064" s="5"/>
      <c r="E1064" s="52">
        <f>+H1022</f>
        <v>0</v>
      </c>
      <c r="F1064" s="4" t="s">
        <v>426</v>
      </c>
      <c r="G1064" s="53">
        <f>SUM(E1059:E1064)</f>
        <v>0</v>
      </c>
      <c r="H1064" s="50"/>
    </row>
    <row r="1065" spans="1:8" ht="15" x14ac:dyDescent="0.2">
      <c r="A1065" s="5"/>
      <c r="B1065" s="5"/>
      <c r="C1065" s="5"/>
      <c r="D1065" s="5"/>
      <c r="E1065" s="48"/>
      <c r="F1065" s="4"/>
      <c r="G1065" s="54"/>
      <c r="H1065" s="50"/>
    </row>
    <row r="1066" spans="1:8" ht="15" x14ac:dyDescent="0.2">
      <c r="A1066" s="2"/>
      <c r="B1066" s="14" t="s">
        <v>428</v>
      </c>
      <c r="C1066" s="39"/>
      <c r="D1066" s="39"/>
      <c r="E1066" s="39"/>
      <c r="F1066" s="39"/>
      <c r="G1066" s="39"/>
      <c r="H1066" s="39"/>
    </row>
    <row r="1067" spans="1:8" ht="15" x14ac:dyDescent="0.2">
      <c r="A1067" s="5"/>
      <c r="B1067" s="14" t="s">
        <v>429</v>
      </c>
      <c r="C1067" s="41"/>
      <c r="D1067" s="41"/>
      <c r="E1067" s="41"/>
      <c r="F1067" s="4"/>
      <c r="G1067" s="54"/>
      <c r="H1067" s="50"/>
    </row>
    <row r="1068" spans="1:8" ht="15" x14ac:dyDescent="0.2">
      <c r="A1068" s="2"/>
      <c r="B1068" s="14" t="s">
        <v>430</v>
      </c>
      <c r="C1068" s="39"/>
      <c r="D1068" s="39"/>
      <c r="E1068" s="39"/>
      <c r="F1068" s="49"/>
      <c r="G1068" s="54"/>
      <c r="H1068" s="50"/>
    </row>
    <row r="1069" spans="1:8" ht="15" x14ac:dyDescent="0.2">
      <c r="A1069" s="5"/>
      <c r="B1069" s="14" t="s">
        <v>431</v>
      </c>
      <c r="C1069" s="41"/>
      <c r="D1069" s="41"/>
      <c r="E1069" s="41"/>
      <c r="F1069" s="4"/>
      <c r="G1069" s="54"/>
      <c r="H1069" s="50"/>
    </row>
    <row r="1070" spans="1:8" ht="15" x14ac:dyDescent="0.2">
      <c r="A1070" s="5"/>
      <c r="B1070" s="14" t="s">
        <v>432</v>
      </c>
      <c r="C1070" s="39"/>
      <c r="D1070" s="39"/>
      <c r="E1070" s="39"/>
      <c r="F1070" s="4"/>
      <c r="G1070" s="22"/>
      <c r="H1070" s="22"/>
    </row>
    <row r="1071" spans="1:8" ht="15" x14ac:dyDescent="0.2">
      <c r="A1071" s="5"/>
      <c r="B1071" s="14" t="s">
        <v>433</v>
      </c>
      <c r="C1071" s="41"/>
      <c r="D1071" s="41"/>
      <c r="E1071" s="41"/>
      <c r="F1071" s="4"/>
      <c r="G1071" s="85" t="s">
        <v>917</v>
      </c>
      <c r="H1071" s="55">
        <f>+G1064+G1056</f>
        <v>0</v>
      </c>
    </row>
    <row r="1072" spans="1:8" ht="15" x14ac:dyDescent="0.2">
      <c r="A1072" s="5"/>
      <c r="B1072" s="14" t="s">
        <v>434</v>
      </c>
      <c r="C1072" s="39"/>
      <c r="D1072" s="39"/>
      <c r="E1072" s="39"/>
      <c r="F1072" s="4"/>
      <c r="G1072" s="14" t="s">
        <v>435</v>
      </c>
      <c r="H1072" s="56">
        <f>IF(H1071&lt;50000,0.055,IF(H1071&lt;150000,0.05,IF(H1071&lt;250000,0.045,0.04)))</f>
        <v>5.5E-2</v>
      </c>
    </row>
    <row r="1073" spans="1:8" ht="15.75" thickBot="1" x14ac:dyDescent="0.25">
      <c r="A1073" s="5"/>
      <c r="B1073" s="14" t="s">
        <v>436</v>
      </c>
      <c r="C1073" s="39"/>
      <c r="D1073" s="41"/>
      <c r="E1073" s="41"/>
      <c r="F1073" s="4"/>
      <c r="G1073" s="85" t="s">
        <v>918</v>
      </c>
      <c r="H1073" s="57">
        <f>+H1072*H1071</f>
        <v>0</v>
      </c>
    </row>
    <row r="1074" spans="1:8" ht="15.75" thickTop="1" x14ac:dyDescent="0.2">
      <c r="A1074" s="5"/>
      <c r="B1074" s="14" t="s">
        <v>437</v>
      </c>
      <c r="C1074" s="39"/>
      <c r="D1074" s="39"/>
      <c r="E1074" s="39"/>
      <c r="F1074" s="4"/>
      <c r="G1074" s="5"/>
      <c r="H1074" s="5"/>
    </row>
    <row r="1075" spans="1:8" ht="15" x14ac:dyDescent="0.2">
      <c r="A1075" s="5"/>
      <c r="B1075" s="5"/>
      <c r="C1075" s="118"/>
      <c r="D1075" s="5"/>
      <c r="E1075" s="5"/>
      <c r="F1075" s="5"/>
      <c r="G1075" s="5"/>
      <c r="H1075" s="5"/>
    </row>
    <row r="1076" spans="1:8" ht="15" x14ac:dyDescent="0.2">
      <c r="A1076" s="5" t="s">
        <v>830</v>
      </c>
      <c r="B1076" s="5" t="s">
        <v>438</v>
      </c>
      <c r="C1076" s="5"/>
      <c r="D1076" s="5"/>
      <c r="E1076" s="3"/>
      <c r="F1076" s="4"/>
      <c r="G1076" s="5"/>
      <c r="H1076" s="5"/>
    </row>
    <row r="1077" spans="1:8" ht="15" x14ac:dyDescent="0.2">
      <c r="A1077" s="5"/>
      <c r="B1077" s="5" t="s">
        <v>439</v>
      </c>
      <c r="C1077" s="5"/>
      <c r="D1077" s="5"/>
      <c r="E1077" s="51">
        <f>+H541</f>
        <v>0</v>
      </c>
      <c r="F1077" s="4"/>
      <c r="G1077" s="5"/>
      <c r="H1077" s="5"/>
    </row>
    <row r="1078" spans="1:8" ht="15" x14ac:dyDescent="0.2">
      <c r="A1078" s="5"/>
      <c r="B1078" s="5" t="s">
        <v>440</v>
      </c>
      <c r="C1078" s="5"/>
      <c r="D1078" s="5"/>
      <c r="E1078" s="52">
        <f>+H794</f>
        <v>0</v>
      </c>
      <c r="F1078" s="4"/>
      <c r="G1078" s="5"/>
      <c r="H1078" s="5"/>
    </row>
    <row r="1079" spans="1:8" ht="15" x14ac:dyDescent="0.2">
      <c r="A1079" s="5"/>
      <c r="B1079" s="5" t="s">
        <v>441</v>
      </c>
      <c r="C1079" s="5"/>
      <c r="D1079" s="5"/>
      <c r="E1079" s="52">
        <f>+H801+H821</f>
        <v>0</v>
      </c>
      <c r="F1079" s="4"/>
      <c r="G1079" s="5"/>
      <c r="H1079" s="5"/>
    </row>
    <row r="1080" spans="1:8" ht="15.75" x14ac:dyDescent="0.25">
      <c r="A1080" s="5"/>
      <c r="B1080" s="24" t="s">
        <v>957</v>
      </c>
      <c r="C1080" s="5"/>
      <c r="D1080" s="5"/>
      <c r="E1080" s="52">
        <f>+H832+H836</f>
        <v>0</v>
      </c>
      <c r="F1080" s="4" t="s">
        <v>426</v>
      </c>
      <c r="G1080" s="53">
        <f>SUM(E1077:E1080)</f>
        <v>0</v>
      </c>
      <c r="H1080" s="5"/>
    </row>
    <row r="1081" spans="1:8" ht="15" x14ac:dyDescent="0.2">
      <c r="A1081" s="5"/>
      <c r="B1081" s="5"/>
      <c r="C1081" s="5"/>
      <c r="D1081" s="5"/>
      <c r="E1081" s="5"/>
      <c r="F1081" s="5"/>
      <c r="G1081" s="5"/>
      <c r="H1081" s="5"/>
    </row>
    <row r="1082" spans="1:8" ht="15" x14ac:dyDescent="0.2">
      <c r="A1082" s="5" t="s">
        <v>837</v>
      </c>
      <c r="B1082" s="5" t="s">
        <v>442</v>
      </c>
      <c r="C1082" s="5"/>
      <c r="D1082" s="5"/>
      <c r="E1082" s="3"/>
      <c r="F1082" s="4"/>
      <c r="G1082" s="5"/>
      <c r="H1082" s="5"/>
    </row>
    <row r="1083" spans="1:8" ht="15" x14ac:dyDescent="0.2">
      <c r="A1083" s="5"/>
      <c r="B1083" s="5" t="s">
        <v>443</v>
      </c>
      <c r="C1083" s="5"/>
      <c r="D1083" s="5"/>
      <c r="E1083" s="51">
        <f>+H859</f>
        <v>0</v>
      </c>
      <c r="F1083" s="4"/>
      <c r="G1083" s="5"/>
      <c r="H1083" s="5"/>
    </row>
    <row r="1084" spans="1:8" ht="15" x14ac:dyDescent="0.2">
      <c r="A1084" s="5"/>
      <c r="B1084" s="5" t="s">
        <v>444</v>
      </c>
      <c r="C1084" s="5"/>
      <c r="D1084" s="5"/>
      <c r="E1084" s="52">
        <f>+H879</f>
        <v>0</v>
      </c>
      <c r="F1084" s="4"/>
      <c r="G1084" s="5"/>
      <c r="H1084" s="5"/>
    </row>
    <row r="1085" spans="1:8" ht="15" x14ac:dyDescent="0.2">
      <c r="A1085" s="5"/>
      <c r="B1085" s="5" t="s">
        <v>445</v>
      </c>
      <c r="C1085" s="5"/>
      <c r="D1085" s="5"/>
      <c r="E1085" s="52">
        <f>+H884</f>
        <v>0</v>
      </c>
      <c r="F1085" s="4"/>
      <c r="G1085" s="5"/>
      <c r="H1085" s="5"/>
    </row>
    <row r="1086" spans="1:8" ht="15" x14ac:dyDescent="0.2">
      <c r="A1086" s="5"/>
      <c r="B1086" s="5" t="s">
        <v>383</v>
      </c>
      <c r="C1086" s="5"/>
      <c r="D1086" s="5"/>
      <c r="E1086" s="52">
        <f>+H891</f>
        <v>0</v>
      </c>
      <c r="F1086" s="4"/>
      <c r="G1086" s="5"/>
      <c r="H1086" s="5"/>
    </row>
    <row r="1087" spans="1:8" ht="15.75" x14ac:dyDescent="0.25">
      <c r="A1087" s="5"/>
      <c r="B1087" s="5" t="s">
        <v>404</v>
      </c>
      <c r="C1087" s="5"/>
      <c r="D1087" s="5"/>
      <c r="E1087" s="52">
        <f>+H896</f>
        <v>0</v>
      </c>
      <c r="F1087" s="4" t="s">
        <v>426</v>
      </c>
      <c r="G1087" s="58">
        <f>SUM(E1083:E1087)</f>
        <v>0</v>
      </c>
      <c r="H1087" s="5"/>
    </row>
    <row r="1088" spans="1:8" ht="15" x14ac:dyDescent="0.2">
      <c r="A1088" s="5"/>
      <c r="B1088" s="5"/>
      <c r="C1088" s="5"/>
      <c r="D1088" s="5"/>
      <c r="E1088" s="5"/>
      <c r="F1088" s="5"/>
      <c r="G1088" s="5"/>
      <c r="H1088" s="5"/>
    </row>
    <row r="1089" spans="1:8" ht="15" x14ac:dyDescent="0.2">
      <c r="A1089" s="5"/>
      <c r="B1089" s="5"/>
      <c r="C1089" s="5"/>
      <c r="D1089" s="5"/>
      <c r="E1089" s="3"/>
      <c r="G1089" s="156" t="s">
        <v>446</v>
      </c>
      <c r="H1089" s="55">
        <f>+G1080+G1087</f>
        <v>0</v>
      </c>
    </row>
    <row r="1090" spans="1:8" ht="15" x14ac:dyDescent="0.2">
      <c r="A1090" s="5"/>
      <c r="B1090" s="5"/>
      <c r="C1090" s="5"/>
      <c r="D1090" s="5"/>
      <c r="E1090" s="3"/>
      <c r="F1090" s="4"/>
      <c r="G1090" s="14" t="s">
        <v>435</v>
      </c>
      <c r="H1090" s="56">
        <f>IF(H1089&lt;50000,0.016,IF(H1089&lt;150000,0.014,IF(H1089&lt;250000,0.012,0.01)))</f>
        <v>1.6E-2</v>
      </c>
    </row>
    <row r="1091" spans="1:8" ht="15.75" thickBot="1" x14ac:dyDescent="0.25">
      <c r="A1091" s="5"/>
      <c r="B1091" s="5"/>
      <c r="C1091" s="5"/>
      <c r="D1091" s="5"/>
      <c r="E1091" s="3"/>
      <c r="G1091" s="156" t="s">
        <v>447</v>
      </c>
      <c r="H1091" s="57">
        <f>+H1090*H1089</f>
        <v>0</v>
      </c>
    </row>
    <row r="1092" spans="1:8" ht="15.75" thickTop="1" x14ac:dyDescent="0.2">
      <c r="A1092" s="5"/>
      <c r="B1092" s="5"/>
      <c r="C1092" s="5"/>
      <c r="D1092" s="5"/>
      <c r="E1092" s="3"/>
      <c r="F1092" s="4"/>
      <c r="G1092" s="5"/>
      <c r="H1092" s="5"/>
    </row>
    <row r="1093" spans="1:8" ht="15.75" x14ac:dyDescent="0.25">
      <c r="A1093" s="5"/>
      <c r="B1093" s="5"/>
      <c r="C1093" s="5"/>
      <c r="D1093" s="5"/>
      <c r="E1093" s="3"/>
      <c r="F1093" s="4"/>
      <c r="G1093" s="14" t="s">
        <v>448</v>
      </c>
      <c r="H1093" s="53">
        <f>+H1089+H1071</f>
        <v>0</v>
      </c>
    </row>
    <row r="1094" spans="1:8" ht="15" x14ac:dyDescent="0.2">
      <c r="A1094" s="5"/>
      <c r="B1094" s="5"/>
      <c r="C1094" s="5"/>
      <c r="D1094" s="5"/>
      <c r="E1094" s="3"/>
      <c r="F1094" s="4"/>
      <c r="G1094" s="14" t="s">
        <v>449</v>
      </c>
      <c r="H1094" s="59">
        <f>+H1091+H1073</f>
        <v>0</v>
      </c>
    </row>
    <row r="1095" spans="1:8" ht="15" x14ac:dyDescent="0.2">
      <c r="A1095" s="5"/>
      <c r="B1095" s="5"/>
      <c r="C1095" s="5"/>
      <c r="D1095" s="5"/>
      <c r="E1095" s="13"/>
      <c r="F1095" s="4"/>
      <c r="G1095" s="14" t="s">
        <v>450</v>
      </c>
      <c r="H1095" s="96">
        <v>0</v>
      </c>
    </row>
    <row r="1096" spans="1:8" ht="15.75" x14ac:dyDescent="0.25">
      <c r="A1096" s="5"/>
      <c r="B1096" s="5"/>
      <c r="C1096" s="5"/>
      <c r="D1096" s="5"/>
      <c r="E1096" s="3"/>
      <c r="F1096" s="4"/>
      <c r="G1096" s="14" t="s">
        <v>451</v>
      </c>
      <c r="H1096" s="60">
        <f>+H1094-H1095</f>
        <v>0</v>
      </c>
    </row>
    <row r="1097" spans="1:8" ht="15.75" thickBot="1" x14ac:dyDescent="0.25">
      <c r="A1097" s="61"/>
      <c r="B1097" s="61"/>
      <c r="C1097" s="61"/>
      <c r="D1097" s="61"/>
      <c r="E1097" s="62"/>
      <c r="F1097" s="63"/>
      <c r="G1097" s="61"/>
      <c r="H1097" s="61"/>
    </row>
    <row r="1098" spans="1:8" ht="15.75" thickTop="1" x14ac:dyDescent="0.2">
      <c r="A1098" s="5"/>
      <c r="B1098" s="5"/>
      <c r="C1098" s="5"/>
      <c r="D1098" s="5"/>
      <c r="E1098" s="5"/>
      <c r="F1098" s="5"/>
      <c r="G1098" s="5"/>
      <c r="H1098" s="5"/>
    </row>
    <row r="1099" spans="1:8" ht="15" x14ac:dyDescent="0.2">
      <c r="A1099" s="5"/>
      <c r="B1099" s="5"/>
      <c r="C1099" s="5"/>
      <c r="D1099" s="5"/>
      <c r="E1099" s="5"/>
      <c r="F1099" s="5"/>
      <c r="G1099" s="5"/>
      <c r="H1099" s="5"/>
    </row>
    <row r="1100" spans="1:8" ht="15" x14ac:dyDescent="0.2">
      <c r="A1100" s="5"/>
      <c r="B1100" s="5"/>
      <c r="D1100" s="5"/>
      <c r="E1100" s="5"/>
      <c r="F1100" s="5"/>
      <c r="G1100" s="5"/>
      <c r="H1100" s="5"/>
    </row>
    <row r="1101" spans="1:8" ht="15" x14ac:dyDescent="0.2">
      <c r="A1101" s="5"/>
      <c r="B1101" s="14" t="s">
        <v>452</v>
      </c>
      <c r="C1101" s="36"/>
      <c r="D1101" s="36"/>
      <c r="E1101" s="167"/>
      <c r="F1101" s="35"/>
      <c r="G1101" s="36"/>
      <c r="H1101" s="168">
        <f>(B6)</f>
        <v>0</v>
      </c>
    </row>
    <row r="1102" spans="1:8" ht="15" x14ac:dyDescent="0.2">
      <c r="A1102" s="5"/>
      <c r="B1102" s="14"/>
      <c r="C1102" s="169"/>
      <c r="D1102" s="5"/>
      <c r="E1102" s="3"/>
      <c r="F1102" s="4"/>
      <c r="G1102" s="5"/>
      <c r="H1102" s="5" t="s">
        <v>453</v>
      </c>
    </row>
    <row r="1103" spans="1:8" ht="15" x14ac:dyDescent="0.2">
      <c r="A1103" s="5"/>
      <c r="B1103" s="14"/>
      <c r="C1103" s="5"/>
      <c r="D1103" s="5"/>
      <c r="E1103" s="3"/>
      <c r="F1103" s="4"/>
      <c r="G1103" s="5"/>
      <c r="H1103" s="5"/>
    </row>
    <row r="1104" spans="1:8" ht="15" x14ac:dyDescent="0.2">
      <c r="A1104" s="5"/>
      <c r="B1104" s="5"/>
      <c r="C1104" s="5"/>
      <c r="D1104" s="5"/>
      <c r="E1104" s="5"/>
      <c r="F1104" s="5"/>
      <c r="G1104" s="5"/>
      <c r="H1104" s="5"/>
    </row>
    <row r="1105" spans="1:8" ht="15" x14ac:dyDescent="0.2">
      <c r="A1105" s="5"/>
      <c r="B1105" s="14"/>
      <c r="C1105" s="5"/>
      <c r="D1105" s="5"/>
      <c r="E1105" s="3"/>
      <c r="F1105" s="4"/>
      <c r="G1105" s="5"/>
      <c r="H1105" s="5"/>
    </row>
    <row r="1106" spans="1:8" ht="15" x14ac:dyDescent="0.2">
      <c r="A1106" s="5"/>
      <c r="B1106" s="14" t="s">
        <v>454</v>
      </c>
      <c r="C1106" s="36"/>
      <c r="D1106" s="36"/>
      <c r="E1106" s="167"/>
      <c r="F1106" s="35"/>
      <c r="G1106" s="36"/>
      <c r="H1106" s="168">
        <f>(B6)</f>
        <v>0</v>
      </c>
    </row>
    <row r="1107" spans="1:8" ht="15" x14ac:dyDescent="0.2">
      <c r="A1107" s="5"/>
      <c r="B1107" s="5"/>
      <c r="C1107" s="24" t="s">
        <v>455</v>
      </c>
      <c r="D1107" s="5"/>
      <c r="E1107" s="3"/>
      <c r="F1107" s="4"/>
      <c r="G1107" s="5"/>
      <c r="H1107" s="5" t="s">
        <v>453</v>
      </c>
    </row>
    <row r="1108" spans="1:8" ht="15.75" thickBot="1" x14ac:dyDescent="0.25">
      <c r="A1108" s="64"/>
      <c r="B1108" s="64"/>
      <c r="C1108" s="64"/>
      <c r="D1108" s="64"/>
      <c r="E1108" s="65"/>
      <c r="F1108" s="66"/>
      <c r="G1108" s="64"/>
      <c r="H1108" s="64"/>
    </row>
    <row r="1109" spans="1:8" ht="15.75" thickTop="1" x14ac:dyDescent="0.2">
      <c r="A1109" s="5" t="s">
        <v>456</v>
      </c>
      <c r="B1109" s="2"/>
      <c r="C1109" s="2"/>
      <c r="D1109" s="5"/>
      <c r="E1109" s="67"/>
      <c r="F1109" s="49"/>
      <c r="G1109" s="2"/>
      <c r="H1109" s="5"/>
    </row>
    <row r="1110" spans="1:8" ht="15.75" x14ac:dyDescent="0.25">
      <c r="A1110" s="5"/>
      <c r="B1110" s="86" t="s">
        <v>915</v>
      </c>
      <c r="C1110" s="159">
        <f>ROUND((H1096/2),2)</f>
        <v>0</v>
      </c>
      <c r="D1110" s="175" t="s">
        <v>920</v>
      </c>
      <c r="E1110" s="153"/>
      <c r="F1110" s="152"/>
      <c r="G1110" s="119"/>
      <c r="H1110" s="119"/>
    </row>
    <row r="1111" spans="1:8" ht="15" x14ac:dyDescent="0.2">
      <c r="A1111" s="5"/>
      <c r="B1111" s="157"/>
      <c r="D1111" s="3"/>
      <c r="G1111" s="5"/>
      <c r="H1111" s="5"/>
    </row>
    <row r="1112" spans="1:8" ht="15.75" x14ac:dyDescent="0.25">
      <c r="A1112" s="5"/>
      <c r="B1112" s="86" t="s">
        <v>916</v>
      </c>
      <c r="C1112" s="53">
        <f>(H1096-C1110)</f>
        <v>0</v>
      </c>
      <c r="D1112" s="162"/>
      <c r="F1112" s="157"/>
      <c r="G1112" s="5"/>
      <c r="H1112" s="5"/>
    </row>
    <row r="1113" spans="1:8" ht="15" x14ac:dyDescent="0.2">
      <c r="A1113" s="5"/>
      <c r="B1113" s="86"/>
      <c r="C1113" s="170" t="s">
        <v>921</v>
      </c>
      <c r="D1113" s="171"/>
      <c r="E1113" s="172"/>
      <c r="F1113" s="173"/>
      <c r="G1113" s="174"/>
      <c r="H1113" s="174"/>
    </row>
    <row r="1114" spans="1:8" ht="15.75" thickBot="1" x14ac:dyDescent="0.25">
      <c r="A1114" s="155"/>
      <c r="B1114" s="154"/>
      <c r="C1114" s="69"/>
      <c r="D1114" s="64"/>
      <c r="E1114" s="70"/>
      <c r="F1114" s="154"/>
      <c r="G1114" s="68"/>
      <c r="H1114" s="64"/>
    </row>
    <row r="1115" spans="1:8" ht="15.75" thickTop="1" x14ac:dyDescent="0.2">
      <c r="A1115" s="5"/>
      <c r="B1115" s="5"/>
      <c r="C1115" s="5"/>
      <c r="D1115" s="5"/>
      <c r="E1115" s="3"/>
      <c r="F1115" s="4"/>
      <c r="G1115" s="5"/>
      <c r="H1115" s="5"/>
    </row>
    <row r="1116" spans="1:8" ht="26.25" x14ac:dyDescent="0.4">
      <c r="A1116" s="191" t="s">
        <v>457</v>
      </c>
      <c r="B1116" s="191"/>
      <c r="C1116" s="191"/>
      <c r="D1116" s="191"/>
      <c r="E1116" s="191"/>
      <c r="F1116" s="191"/>
      <c r="G1116" s="191"/>
      <c r="H1116" s="191"/>
    </row>
    <row r="1117" spans="1:8" ht="15" customHeight="1" x14ac:dyDescent="0.25">
      <c r="A1117" s="190" t="s">
        <v>44</v>
      </c>
      <c r="B1117" s="190"/>
      <c r="C1117" s="190"/>
      <c r="D1117" s="190"/>
      <c r="E1117" s="190"/>
      <c r="F1117" s="190"/>
      <c r="G1117" s="190"/>
      <c r="H1117" s="190"/>
    </row>
    <row r="1118" spans="1:8" ht="15" customHeight="1" x14ac:dyDescent="0.25">
      <c r="A1118" s="190" t="s">
        <v>43</v>
      </c>
      <c r="B1118" s="190"/>
      <c r="C1118" s="190"/>
      <c r="D1118" s="190"/>
      <c r="E1118" s="190"/>
      <c r="F1118" s="190"/>
      <c r="G1118" s="190"/>
      <c r="H1118" s="190"/>
    </row>
    <row r="1119" spans="1:8" ht="15" customHeight="1" x14ac:dyDescent="0.2">
      <c r="A1119" s="189" t="s">
        <v>18</v>
      </c>
      <c r="B1119" s="189"/>
      <c r="C1119" s="189"/>
      <c r="D1119" s="189"/>
      <c r="E1119" s="189"/>
      <c r="F1119" s="189"/>
      <c r="G1119" s="189"/>
      <c r="H1119" s="189"/>
    </row>
    <row r="1120" spans="1:8" ht="15" customHeight="1" x14ac:dyDescent="0.2">
      <c r="A1120" s="189" t="s">
        <v>19</v>
      </c>
      <c r="B1120" s="189"/>
      <c r="C1120" s="189"/>
      <c r="D1120" s="189"/>
      <c r="E1120" s="189"/>
      <c r="F1120" s="189"/>
      <c r="G1120" s="189"/>
      <c r="H1120" s="189"/>
    </row>
    <row r="1121" spans="1:8" ht="15" customHeight="1" x14ac:dyDescent="0.25">
      <c r="A1121" s="188" t="str">
        <f>A3</f>
        <v>Private Infrastructure &amp; Stormwater Management for Developer Agreement</v>
      </c>
      <c r="B1121" s="188"/>
      <c r="C1121" s="188"/>
      <c r="D1121" s="188"/>
      <c r="E1121" s="188"/>
      <c r="F1121" s="188"/>
      <c r="G1121" s="188"/>
      <c r="H1121" s="188"/>
    </row>
    <row r="1122" spans="1:8" ht="15" customHeight="1" x14ac:dyDescent="0.2">
      <c r="A1122" s="5"/>
      <c r="B1122" s="5"/>
      <c r="C1122" s="5"/>
      <c r="D1122" s="5"/>
      <c r="E1122" s="22"/>
      <c r="F1122" s="5"/>
      <c r="G1122" s="17" t="s">
        <v>803</v>
      </c>
      <c r="H1122" s="42">
        <f>(B6)</f>
        <v>0</v>
      </c>
    </row>
    <row r="1123" spans="1:8" ht="15" customHeight="1" x14ac:dyDescent="0.2">
      <c r="A1123" s="5"/>
      <c r="B1123" s="5"/>
      <c r="C1123" s="5"/>
      <c r="D1123" s="5"/>
      <c r="E1123" s="22"/>
      <c r="F1123" s="5"/>
      <c r="G1123" s="17" t="s">
        <v>20</v>
      </c>
      <c r="H1123" s="43">
        <f>(B5)</f>
        <v>0</v>
      </c>
    </row>
    <row r="1124" spans="1:8" ht="15" customHeight="1" x14ac:dyDescent="0.2">
      <c r="A1124" s="5"/>
      <c r="B1124" s="5"/>
      <c r="C1124" s="5"/>
      <c r="D1124" s="5"/>
      <c r="E1124" s="22"/>
      <c r="F1124" s="5"/>
      <c r="G1124" s="17" t="s">
        <v>38</v>
      </c>
      <c r="H1124" s="39"/>
    </row>
    <row r="1125" spans="1:8" ht="15" customHeight="1" x14ac:dyDescent="0.2">
      <c r="A1125" s="5"/>
      <c r="B1125" s="5"/>
      <c r="C1125" s="5"/>
      <c r="D1125" s="5"/>
      <c r="E1125" s="5"/>
      <c r="F1125" s="5"/>
      <c r="G1125" s="14" t="s">
        <v>39</v>
      </c>
      <c r="H1125" s="39"/>
    </row>
    <row r="1126" spans="1:8" ht="15" customHeight="1" x14ac:dyDescent="0.2">
      <c r="A1126" s="5"/>
      <c r="B1126" s="5"/>
      <c r="C1126" s="5"/>
      <c r="D1126" s="5"/>
      <c r="E1126" s="22"/>
      <c r="F1126" s="5"/>
      <c r="G1126" s="14" t="s">
        <v>40</v>
      </c>
      <c r="H1126" s="39"/>
    </row>
    <row r="1127" spans="1:8" ht="15" customHeight="1" x14ac:dyDescent="0.2">
      <c r="A1127" s="14" t="s">
        <v>805</v>
      </c>
      <c r="B1127" s="35">
        <f>(B8)</f>
        <v>0</v>
      </c>
      <c r="C1127" s="36"/>
      <c r="D1127" s="36"/>
      <c r="E1127" s="120"/>
      <c r="F1127" s="5"/>
      <c r="G1127" s="14" t="s">
        <v>21</v>
      </c>
      <c r="H1127" s="39"/>
    </row>
    <row r="1128" spans="1:8" ht="15" customHeight="1" x14ac:dyDescent="0.2">
      <c r="A1128" s="14" t="s">
        <v>806</v>
      </c>
      <c r="B1128" s="35">
        <f>(B9)</f>
        <v>0</v>
      </c>
      <c r="C1128" s="40"/>
      <c r="D1128" s="40"/>
      <c r="E1128" s="22"/>
      <c r="F1128" s="5"/>
      <c r="G1128" s="14" t="s">
        <v>22</v>
      </c>
      <c r="H1128" s="39"/>
    </row>
    <row r="1129" spans="1:8" ht="15" customHeight="1" x14ac:dyDescent="0.2">
      <c r="A1129" s="5"/>
      <c r="B1129" s="35">
        <f>(B10)</f>
        <v>0</v>
      </c>
      <c r="C1129" s="40"/>
      <c r="D1129" s="40"/>
      <c r="E1129" s="22"/>
      <c r="F1129" s="5"/>
      <c r="G1129" s="17" t="s">
        <v>23</v>
      </c>
      <c r="H1129" s="39"/>
    </row>
    <row r="1130" spans="1:8" ht="15" customHeight="1" x14ac:dyDescent="0.2">
      <c r="A1130" s="14" t="s">
        <v>807</v>
      </c>
      <c r="B1130" s="35">
        <f>(B11)</f>
        <v>0</v>
      </c>
      <c r="C1130" s="40"/>
      <c r="D1130" s="40"/>
      <c r="E1130" s="22"/>
      <c r="F1130" s="5"/>
      <c r="G1130" s="14" t="s">
        <v>41</v>
      </c>
      <c r="H1130" s="39"/>
    </row>
    <row r="1131" spans="1:8" ht="15" customHeight="1" x14ac:dyDescent="0.2">
      <c r="A1131" s="14" t="s">
        <v>808</v>
      </c>
      <c r="B1131" s="35">
        <f>(B12)</f>
        <v>0</v>
      </c>
      <c r="C1131" s="40"/>
      <c r="D1131" s="40"/>
      <c r="E1131" s="17" t="s">
        <v>804</v>
      </c>
      <c r="F1131" s="45">
        <f>(D6)</f>
        <v>0</v>
      </c>
      <c r="G1131" s="17" t="s">
        <v>802</v>
      </c>
      <c r="H1131" s="121">
        <f>(D5)</f>
        <v>0</v>
      </c>
    </row>
    <row r="1132" spans="1:8" ht="15" customHeight="1" x14ac:dyDescent="0.2">
      <c r="A1132" s="5"/>
      <c r="B1132" s="5"/>
      <c r="C1132" s="5"/>
      <c r="D1132" s="5"/>
      <c r="E1132" s="22"/>
      <c r="F1132" s="5"/>
      <c r="G1132" s="22"/>
      <c r="H1132" s="22"/>
    </row>
    <row r="1133" spans="1:8" ht="15" customHeight="1" x14ac:dyDescent="0.2">
      <c r="A1133" s="5"/>
      <c r="B1133" s="14" t="s">
        <v>24</v>
      </c>
      <c r="C1133" s="36">
        <f>(B4)</f>
        <v>0</v>
      </c>
      <c r="D1133" s="36"/>
      <c r="E1133" s="35" t="str">
        <f>(E4)</f>
        <v xml:space="preserve">Phase </v>
      </c>
      <c r="F1133" s="35" t="str">
        <f>(F4)</f>
        <v xml:space="preserve">Area </v>
      </c>
      <c r="G1133" s="35" t="str">
        <f>(G4)</f>
        <v xml:space="preserve">Lot </v>
      </c>
      <c r="H1133" s="35" t="str">
        <f>(H4)</f>
        <v xml:space="preserve">Par. </v>
      </c>
    </row>
    <row r="1134" spans="1:8" ht="15" customHeight="1" x14ac:dyDescent="0.2">
      <c r="A1134" s="5"/>
      <c r="B1134" s="5"/>
      <c r="C1134" s="5"/>
      <c r="D1134" s="5"/>
      <c r="E1134" s="5"/>
      <c r="F1134" s="5"/>
      <c r="G1134" s="5"/>
      <c r="H1134" s="5"/>
    </row>
    <row r="1135" spans="1:8" ht="15" customHeight="1" x14ac:dyDescent="0.2">
      <c r="A1135" s="5"/>
      <c r="B1135" s="14" t="s">
        <v>415</v>
      </c>
      <c r="C1135" s="39"/>
      <c r="D1135" s="39"/>
      <c r="E1135" s="14" t="s">
        <v>416</v>
      </c>
      <c r="F1135" s="39"/>
      <c r="G1135" s="14" t="s">
        <v>417</v>
      </c>
      <c r="H1135" s="39"/>
    </row>
    <row r="1136" spans="1:8" ht="15" customHeight="1" x14ac:dyDescent="0.2">
      <c r="A1136" s="5"/>
      <c r="B1136" s="14" t="s">
        <v>415</v>
      </c>
      <c r="C1136" s="39"/>
      <c r="D1136" s="39"/>
      <c r="E1136" s="14" t="s">
        <v>416</v>
      </c>
      <c r="F1136" s="39"/>
      <c r="G1136" s="14" t="s">
        <v>417</v>
      </c>
      <c r="H1136" s="39"/>
    </row>
    <row r="1137" spans="1:8" ht="15" customHeight="1" x14ac:dyDescent="0.2">
      <c r="A1137" s="5"/>
      <c r="B1137" s="14" t="s">
        <v>415</v>
      </c>
      <c r="C1137" s="39"/>
      <c r="D1137" s="39"/>
      <c r="E1137" s="14" t="s">
        <v>416</v>
      </c>
      <c r="F1137" s="39"/>
      <c r="G1137" s="14" t="s">
        <v>417</v>
      </c>
      <c r="H1137" s="39"/>
    </row>
    <row r="1138" spans="1:8" ht="15" customHeight="1" x14ac:dyDescent="0.2">
      <c r="A1138" s="5"/>
      <c r="B1138" s="14" t="s">
        <v>415</v>
      </c>
      <c r="C1138" s="39"/>
      <c r="D1138" s="39"/>
      <c r="E1138" s="14" t="s">
        <v>416</v>
      </c>
      <c r="F1138" s="39"/>
      <c r="G1138" s="14" t="s">
        <v>417</v>
      </c>
      <c r="H1138" s="39"/>
    </row>
    <row r="1139" spans="1:8" ht="15" customHeight="1" x14ac:dyDescent="0.2">
      <c r="A1139" s="5"/>
      <c r="B1139" s="5"/>
      <c r="C1139" s="5"/>
      <c r="D1139" s="5"/>
      <c r="E1139" s="22"/>
      <c r="F1139" s="5"/>
      <c r="G1139" s="22"/>
      <c r="H1139" s="22"/>
    </row>
    <row r="1140" spans="1:8" ht="15" customHeight="1" x14ac:dyDescent="0.2">
      <c r="A1140" s="5" t="s">
        <v>25</v>
      </c>
      <c r="B1140" s="5"/>
      <c r="C1140" s="5"/>
      <c r="D1140" s="5"/>
      <c r="E1140" s="22"/>
      <c r="F1140" s="5"/>
      <c r="G1140" s="22"/>
      <c r="H1140" s="22"/>
    </row>
    <row r="1141" spans="1:8" ht="15" customHeight="1" x14ac:dyDescent="0.2">
      <c r="A1141" s="5"/>
      <c r="B1141" s="5"/>
      <c r="C1141" s="5"/>
      <c r="D1141" s="5"/>
      <c r="E1141" s="22"/>
      <c r="F1141" s="5"/>
      <c r="G1141" s="22"/>
      <c r="H1141" s="22"/>
    </row>
    <row r="1142" spans="1:8" ht="15" customHeight="1" x14ac:dyDescent="0.2">
      <c r="A1142" s="5" t="s">
        <v>817</v>
      </c>
      <c r="B1142" s="5" t="s">
        <v>419</v>
      </c>
      <c r="C1142" s="5"/>
      <c r="D1142" s="5"/>
      <c r="E1142" s="22"/>
      <c r="F1142" s="5"/>
      <c r="G1142" s="22"/>
      <c r="H1142" s="22"/>
    </row>
    <row r="1143" spans="1:8" ht="15" customHeight="1" x14ac:dyDescent="0.2">
      <c r="A1143" s="5"/>
      <c r="B1143" s="5" t="s">
        <v>388</v>
      </c>
      <c r="C1143" s="5"/>
      <c r="D1143" s="5"/>
      <c r="E1143" s="122">
        <f>+H19</f>
        <v>0</v>
      </c>
      <c r="F1143" s="5"/>
      <c r="G1143" s="22"/>
      <c r="H1143" s="22"/>
    </row>
    <row r="1144" spans="1:8" ht="15" customHeight="1" x14ac:dyDescent="0.2">
      <c r="A1144" s="5"/>
      <c r="B1144" s="5" t="s">
        <v>390</v>
      </c>
      <c r="C1144" s="5"/>
      <c r="D1144" s="5"/>
      <c r="E1144" s="122">
        <f>+H25</f>
        <v>0</v>
      </c>
      <c r="F1144" s="5"/>
      <c r="G1144" s="22"/>
      <c r="H1144" s="22"/>
    </row>
    <row r="1145" spans="1:8" ht="15" customHeight="1" x14ac:dyDescent="0.2">
      <c r="A1145" s="5"/>
      <c r="B1145" s="5" t="s">
        <v>421</v>
      </c>
      <c r="C1145" s="5"/>
      <c r="D1145" s="5"/>
      <c r="E1145" s="117">
        <f>+H99</f>
        <v>0</v>
      </c>
      <c r="F1145" s="5"/>
      <c r="G1145" s="22"/>
      <c r="H1145" s="22"/>
    </row>
    <row r="1146" spans="1:8" ht="15" customHeight="1" x14ac:dyDescent="0.2">
      <c r="A1146" s="5"/>
      <c r="B1146" s="5" t="s">
        <v>832</v>
      </c>
      <c r="C1146" s="5"/>
      <c r="D1146" s="5"/>
      <c r="E1146" s="117">
        <f>+H34</f>
        <v>0</v>
      </c>
      <c r="F1146" s="5"/>
      <c r="G1146" s="22"/>
      <c r="H1146" s="22"/>
    </row>
    <row r="1147" spans="1:8" ht="15" customHeight="1" x14ac:dyDescent="0.2">
      <c r="A1147" s="5"/>
      <c r="B1147" s="5" t="s">
        <v>422</v>
      </c>
      <c r="C1147" s="5"/>
      <c r="D1147" s="5"/>
      <c r="E1147" s="117">
        <f>+H103</f>
        <v>0</v>
      </c>
      <c r="F1147" s="5"/>
      <c r="G1147" s="22"/>
      <c r="H1147" s="22"/>
    </row>
    <row r="1148" spans="1:8" ht="15" customHeight="1" x14ac:dyDescent="0.2">
      <c r="A1148" s="5"/>
      <c r="B1148" s="5" t="s">
        <v>425</v>
      </c>
      <c r="C1148" s="5"/>
      <c r="D1148" s="5"/>
      <c r="E1148" s="117">
        <f>+H146</f>
        <v>0</v>
      </c>
      <c r="F1148" s="5"/>
      <c r="G1148" s="22"/>
      <c r="H1148" s="22"/>
    </row>
    <row r="1149" spans="1:8" ht="15" customHeight="1" x14ac:dyDescent="0.2">
      <c r="A1149" s="5"/>
      <c r="B1149" s="5" t="s">
        <v>403</v>
      </c>
      <c r="C1149" s="5"/>
      <c r="D1149" s="5"/>
      <c r="E1149" s="117">
        <f>+H114</f>
        <v>0</v>
      </c>
      <c r="F1149" s="5"/>
      <c r="G1149" s="22"/>
      <c r="H1149" s="22"/>
    </row>
    <row r="1150" spans="1:8" ht="15" customHeight="1" x14ac:dyDescent="0.2">
      <c r="A1150" s="5"/>
      <c r="B1150" s="5" t="s">
        <v>26</v>
      </c>
      <c r="C1150" s="5"/>
      <c r="D1150" s="5"/>
      <c r="E1150" s="117">
        <f>+H126</f>
        <v>0</v>
      </c>
      <c r="F1150" s="5"/>
      <c r="G1150" s="22"/>
      <c r="H1150" s="22"/>
    </row>
    <row r="1151" spans="1:8" ht="15" customHeight="1" x14ac:dyDescent="0.2">
      <c r="A1151" s="5"/>
      <c r="B1151" s="5" t="s">
        <v>27</v>
      </c>
      <c r="C1151" s="5"/>
      <c r="D1151" s="5"/>
      <c r="E1151" s="117">
        <f>+H134</f>
        <v>0</v>
      </c>
      <c r="F1151" s="5"/>
      <c r="G1151" s="22"/>
      <c r="H1151" s="22"/>
    </row>
    <row r="1152" spans="1:8" ht="15" customHeight="1" x14ac:dyDescent="0.2">
      <c r="A1152" s="5"/>
      <c r="B1152" s="5" t="s">
        <v>28</v>
      </c>
      <c r="C1152" s="5"/>
      <c r="D1152" s="5"/>
      <c r="E1152" s="117">
        <f>+H203</f>
        <v>0</v>
      </c>
      <c r="F1152" s="5"/>
      <c r="G1152" s="50"/>
      <c r="H1152" s="50"/>
    </row>
    <row r="1153" spans="1:8" ht="15" customHeight="1" x14ac:dyDescent="0.2">
      <c r="A1153" s="5"/>
      <c r="B1153" s="5" t="s">
        <v>404</v>
      </c>
      <c r="C1153" s="5"/>
      <c r="D1153" s="5"/>
      <c r="E1153" s="117">
        <f>+H198</f>
        <v>0</v>
      </c>
      <c r="F1153" s="5"/>
      <c r="G1153" s="22"/>
      <c r="H1153" s="22"/>
    </row>
    <row r="1154" spans="1:8" ht="15" customHeight="1" x14ac:dyDescent="0.25">
      <c r="A1154" s="5"/>
      <c r="B1154" s="5" t="s">
        <v>29</v>
      </c>
      <c r="C1154" s="5"/>
      <c r="D1154" s="5"/>
      <c r="E1154" s="117">
        <f>+H209</f>
        <v>0</v>
      </c>
      <c r="F1154" s="5" t="s">
        <v>426</v>
      </c>
      <c r="G1154" s="123">
        <f>SUM(E1143:E1154)</f>
        <v>0</v>
      </c>
      <c r="H1154" s="22"/>
    </row>
    <row r="1155" spans="1:8" ht="15" customHeight="1" x14ac:dyDescent="0.2">
      <c r="A1155" s="5"/>
      <c r="B1155" s="5"/>
      <c r="C1155" s="5"/>
      <c r="D1155" s="5"/>
      <c r="E1155" s="5"/>
      <c r="F1155" s="5"/>
      <c r="G1155" s="5"/>
      <c r="H1155" s="5"/>
    </row>
    <row r="1156" spans="1:8" ht="15" customHeight="1" x14ac:dyDescent="0.2">
      <c r="A1156" s="5" t="s">
        <v>822</v>
      </c>
      <c r="B1156" s="5" t="s">
        <v>438</v>
      </c>
      <c r="C1156" s="5"/>
      <c r="D1156" s="5"/>
      <c r="E1156" s="5"/>
      <c r="F1156" s="5"/>
      <c r="G1156" s="5"/>
      <c r="H1156" s="5"/>
    </row>
    <row r="1157" spans="1:8" ht="15" customHeight="1" x14ac:dyDescent="0.2">
      <c r="A1157" s="5"/>
      <c r="B1157" s="5" t="s">
        <v>439</v>
      </c>
      <c r="C1157" s="5"/>
      <c r="D1157" s="5"/>
      <c r="E1157" s="122">
        <f>+H541</f>
        <v>0</v>
      </c>
      <c r="F1157" s="5"/>
      <c r="G1157" s="5"/>
      <c r="H1157" s="5"/>
    </row>
    <row r="1158" spans="1:8" ht="15" customHeight="1" x14ac:dyDescent="0.2">
      <c r="A1158" s="5"/>
      <c r="B1158" s="5" t="s">
        <v>440</v>
      </c>
      <c r="C1158" s="5"/>
      <c r="D1158" s="5"/>
      <c r="E1158" s="117">
        <f>+H794</f>
        <v>0</v>
      </c>
      <c r="F1158" s="5"/>
      <c r="G1158" s="5"/>
      <c r="H1158" s="5"/>
    </row>
    <row r="1159" spans="1:8" ht="15" customHeight="1" x14ac:dyDescent="0.2">
      <c r="A1159" s="5"/>
      <c r="B1159" s="5" t="s">
        <v>30</v>
      </c>
      <c r="C1159" s="5"/>
      <c r="D1159" s="5"/>
      <c r="E1159" s="117">
        <f>+H801</f>
        <v>0</v>
      </c>
      <c r="F1159" s="5"/>
      <c r="G1159" s="5"/>
      <c r="H1159" s="5"/>
    </row>
    <row r="1160" spans="1:8" ht="15" customHeight="1" x14ac:dyDescent="0.2">
      <c r="A1160" s="5"/>
      <c r="B1160" s="5" t="s">
        <v>31</v>
      </c>
      <c r="C1160" s="5"/>
      <c r="D1160" s="5"/>
      <c r="E1160" s="117">
        <f>+H836</f>
        <v>0</v>
      </c>
      <c r="F1160" s="5"/>
      <c r="G1160" s="5"/>
      <c r="H1160" s="5"/>
    </row>
    <row r="1161" spans="1:8" ht="15" customHeight="1" x14ac:dyDescent="0.2">
      <c r="A1161" s="5"/>
      <c r="B1161" s="5" t="s">
        <v>32</v>
      </c>
      <c r="C1161" s="5"/>
      <c r="D1161" s="5"/>
      <c r="E1161" s="117">
        <f>+H821</f>
        <v>0</v>
      </c>
      <c r="F1161" s="5"/>
      <c r="G1161" s="5"/>
      <c r="H1161" s="5"/>
    </row>
    <row r="1162" spans="1:8" ht="15" customHeight="1" x14ac:dyDescent="0.25">
      <c r="A1162" s="5"/>
      <c r="B1162" s="5" t="s">
        <v>403</v>
      </c>
      <c r="C1162" s="5"/>
      <c r="D1162" s="5"/>
      <c r="E1162" s="117">
        <f>+H832</f>
        <v>0</v>
      </c>
      <c r="F1162" s="5" t="s">
        <v>426</v>
      </c>
      <c r="G1162" s="123">
        <f>SUM(E1157:E1162)</f>
        <v>0</v>
      </c>
      <c r="H1162" s="5"/>
    </row>
    <row r="1163" spans="1:8" ht="15" customHeight="1" x14ac:dyDescent="0.2">
      <c r="A1163" s="5"/>
      <c r="B1163" s="5"/>
      <c r="C1163" s="5"/>
      <c r="D1163" s="5"/>
      <c r="E1163" s="5"/>
      <c r="F1163" s="5"/>
      <c r="G1163" s="5"/>
      <c r="H1163" s="5"/>
    </row>
    <row r="1164" spans="1:8" ht="15" customHeight="1" x14ac:dyDescent="0.2">
      <c r="A1164" s="5" t="s">
        <v>830</v>
      </c>
      <c r="B1164" s="5" t="s">
        <v>387</v>
      </c>
      <c r="C1164" s="5"/>
      <c r="D1164" s="5"/>
      <c r="E1164" s="5"/>
      <c r="F1164" s="5"/>
      <c r="G1164" s="5"/>
      <c r="H1164" s="5"/>
    </row>
    <row r="1165" spans="1:8" ht="15" customHeight="1" x14ac:dyDescent="0.2">
      <c r="A1165" s="5"/>
      <c r="B1165" s="5" t="s">
        <v>388</v>
      </c>
      <c r="C1165" s="5"/>
      <c r="D1165" s="5"/>
      <c r="E1165" s="122">
        <f>+H903</f>
        <v>0</v>
      </c>
      <c r="F1165" s="5"/>
      <c r="G1165" s="5"/>
      <c r="H1165" s="5"/>
    </row>
    <row r="1166" spans="1:8" ht="15" customHeight="1" x14ac:dyDescent="0.2">
      <c r="A1166" s="5"/>
      <c r="B1166" s="5" t="s">
        <v>390</v>
      </c>
      <c r="C1166" s="5"/>
      <c r="D1166" s="5"/>
      <c r="E1166" s="117">
        <f>+H910</f>
        <v>0</v>
      </c>
      <c r="F1166" s="5"/>
      <c r="G1166" s="5"/>
      <c r="H1166" s="5"/>
    </row>
    <row r="1167" spans="1:8" ht="15" customHeight="1" x14ac:dyDescent="0.2">
      <c r="A1167" s="5"/>
      <c r="B1167" s="5" t="s">
        <v>427</v>
      </c>
      <c r="C1167" s="5"/>
      <c r="D1167" s="5"/>
      <c r="E1167" s="117">
        <f>+H951</f>
        <v>0</v>
      </c>
      <c r="F1167" s="5"/>
      <c r="G1167" s="5"/>
      <c r="H1167" s="5"/>
    </row>
    <row r="1168" spans="1:8" ht="15" customHeight="1" x14ac:dyDescent="0.2">
      <c r="A1168" s="5"/>
      <c r="B1168" s="5" t="s">
        <v>402</v>
      </c>
      <c r="C1168" s="5"/>
      <c r="D1168" s="5"/>
      <c r="E1168" s="117">
        <f>+H971</f>
        <v>0</v>
      </c>
      <c r="F1168" s="5"/>
      <c r="G1168" s="5"/>
      <c r="H1168" s="5"/>
    </row>
    <row r="1169" spans="1:8" ht="15" customHeight="1" x14ac:dyDescent="0.2">
      <c r="A1169" s="5"/>
      <c r="B1169" s="5" t="s">
        <v>403</v>
      </c>
      <c r="C1169" s="5"/>
      <c r="D1169" s="5"/>
      <c r="E1169" s="117">
        <f>+H982</f>
        <v>0</v>
      </c>
      <c r="F1169" s="5"/>
      <c r="G1169" s="5"/>
      <c r="H1169" s="5"/>
    </row>
    <row r="1170" spans="1:8" ht="15" customHeight="1" x14ac:dyDescent="0.25">
      <c r="A1170" s="5"/>
      <c r="B1170" s="5" t="s">
        <v>404</v>
      </c>
      <c r="C1170" s="5"/>
      <c r="D1170" s="5"/>
      <c r="E1170" s="117">
        <f>+H1022</f>
        <v>0</v>
      </c>
      <c r="F1170" s="5" t="s">
        <v>426</v>
      </c>
      <c r="G1170" s="124">
        <f>SUM(E1165:E1170)</f>
        <v>0</v>
      </c>
      <c r="H1170" s="5"/>
    </row>
    <row r="1171" spans="1:8" ht="15" customHeight="1" x14ac:dyDescent="0.2">
      <c r="A1171" s="5"/>
      <c r="B1171" s="5"/>
      <c r="C1171" s="5"/>
      <c r="D1171" s="5"/>
      <c r="E1171" s="5"/>
      <c r="F1171" s="5"/>
      <c r="G1171" s="5"/>
      <c r="H1171" s="5"/>
    </row>
    <row r="1172" spans="1:8" ht="15" customHeight="1" x14ac:dyDescent="0.25">
      <c r="A1172" s="5"/>
      <c r="B1172" s="14" t="s">
        <v>428</v>
      </c>
      <c r="C1172" s="39"/>
      <c r="D1172" s="5"/>
      <c r="E1172" s="14" t="s">
        <v>430</v>
      </c>
      <c r="F1172" s="39"/>
      <c r="G1172" s="14" t="s">
        <v>448</v>
      </c>
      <c r="H1172" s="123">
        <f>+G1154+G1162+G1170</f>
        <v>0</v>
      </c>
    </row>
    <row r="1173" spans="1:8" ht="15" customHeight="1" x14ac:dyDescent="0.2">
      <c r="A1173" s="5"/>
      <c r="B1173" s="14" t="s">
        <v>431</v>
      </c>
      <c r="C1173" s="39"/>
      <c r="D1173" s="5"/>
      <c r="E1173" s="14" t="s">
        <v>433</v>
      </c>
      <c r="F1173" s="39"/>
      <c r="G1173" s="14" t="s">
        <v>449</v>
      </c>
      <c r="H1173" s="117">
        <f>+F1190</f>
        <v>0</v>
      </c>
    </row>
    <row r="1174" spans="1:8" ht="15" customHeight="1" x14ac:dyDescent="0.2">
      <c r="A1174" s="5"/>
      <c r="B1174" s="14" t="s">
        <v>432</v>
      </c>
      <c r="C1174" s="39"/>
      <c r="D1174" s="5"/>
      <c r="E1174" s="5"/>
      <c r="F1174" s="5"/>
      <c r="G1174" s="125" t="s">
        <v>42</v>
      </c>
      <c r="H1174" s="97">
        <v>0</v>
      </c>
    </row>
    <row r="1175" spans="1:8" ht="15" customHeight="1" x14ac:dyDescent="0.25">
      <c r="A1175" s="5"/>
      <c r="B1175" s="5"/>
      <c r="C1175" s="126"/>
      <c r="D1175" s="5"/>
      <c r="E1175" s="5"/>
      <c r="F1175" s="5"/>
      <c r="G1175" s="14" t="s">
        <v>451</v>
      </c>
      <c r="H1175" s="127">
        <f>+H1173-H1174</f>
        <v>0</v>
      </c>
    </row>
    <row r="1176" spans="1:8" ht="15" customHeight="1" thickBot="1" x14ac:dyDescent="0.25">
      <c r="A1176" s="5"/>
      <c r="B1176" s="5"/>
      <c r="C1176" s="5"/>
      <c r="D1176" s="5"/>
      <c r="E1176" s="5"/>
      <c r="F1176" s="5"/>
      <c r="G1176" s="5"/>
      <c r="H1176" s="5"/>
    </row>
    <row r="1177" spans="1:8" ht="15" customHeight="1" thickTop="1" x14ac:dyDescent="0.2">
      <c r="A1177" s="128"/>
      <c r="B1177" s="128"/>
      <c r="C1177" s="128"/>
      <c r="D1177" s="128"/>
      <c r="E1177" s="128"/>
      <c r="F1177" s="128"/>
      <c r="G1177" s="128"/>
      <c r="H1177" s="128"/>
    </row>
    <row r="1178" spans="1:8" ht="15" customHeight="1" x14ac:dyDescent="0.2">
      <c r="A1178" s="5"/>
      <c r="B1178" s="5"/>
      <c r="C1178" s="5"/>
      <c r="D1178" s="5"/>
      <c r="E1178" s="5"/>
      <c r="F1178" s="5"/>
      <c r="G1178" s="5"/>
      <c r="H1178" s="5"/>
    </row>
    <row r="1179" spans="1:8" ht="15" customHeight="1" x14ac:dyDescent="0.2">
      <c r="A1179" s="5"/>
      <c r="B1179" s="5"/>
      <c r="C1179" s="5"/>
      <c r="D1179" s="5"/>
      <c r="E1179" s="5"/>
      <c r="F1179" s="5"/>
      <c r="G1179" s="5"/>
      <c r="H1179" s="5"/>
    </row>
    <row r="1180" spans="1:8" ht="15" customHeight="1" x14ac:dyDescent="0.2">
      <c r="A1180" s="5"/>
      <c r="B1180" s="14" t="s">
        <v>452</v>
      </c>
      <c r="C1180" s="135"/>
      <c r="D1180" s="135"/>
      <c r="E1180" s="135"/>
      <c r="F1180" s="135"/>
      <c r="G1180" s="135"/>
      <c r="H1180" s="166">
        <f>(B6)</f>
        <v>0</v>
      </c>
    </row>
    <row r="1181" spans="1:8" ht="15" customHeight="1" x14ac:dyDescent="0.2">
      <c r="A1181" s="5"/>
      <c r="B1181" s="14"/>
      <c r="C1181" s="98"/>
      <c r="D1181" s="1"/>
      <c r="E1181" s="1"/>
      <c r="F1181" s="1"/>
      <c r="G1181" s="1"/>
      <c r="H1181" s="1" t="s">
        <v>453</v>
      </c>
    </row>
    <row r="1182" spans="1:8" ht="15" customHeight="1" x14ac:dyDescent="0.2">
      <c r="A1182" s="5"/>
      <c r="B1182" s="72"/>
      <c r="C1182" s="5"/>
      <c r="D1182" s="5"/>
      <c r="E1182" s="5"/>
      <c r="F1182" s="5"/>
      <c r="G1182" s="5"/>
      <c r="H1182" s="5"/>
    </row>
    <row r="1183" spans="1:8" ht="15" customHeight="1" x14ac:dyDescent="0.2">
      <c r="A1183" s="5"/>
      <c r="B1183" s="14"/>
      <c r="C1183" s="5"/>
      <c r="D1183" s="5"/>
      <c r="E1183" s="5"/>
      <c r="F1183" s="5"/>
      <c r="G1183" s="5"/>
      <c r="H1183" s="5"/>
    </row>
    <row r="1184" spans="1:8" ht="15" customHeight="1" x14ac:dyDescent="0.2">
      <c r="A1184" s="5"/>
      <c r="B1184" s="5"/>
      <c r="C1184" s="5"/>
      <c r="D1184" s="5"/>
      <c r="E1184" s="5"/>
      <c r="F1184" s="5"/>
      <c r="G1184" s="5"/>
      <c r="H1184" s="5"/>
    </row>
    <row r="1185" spans="1:8" ht="15" customHeight="1" x14ac:dyDescent="0.2">
      <c r="A1185" s="5"/>
      <c r="B1185" s="14" t="s">
        <v>454</v>
      </c>
      <c r="C1185" s="135"/>
      <c r="D1185" s="135"/>
      <c r="E1185" s="135"/>
      <c r="F1185" s="135"/>
      <c r="G1185" s="135"/>
      <c r="H1185" s="135"/>
    </row>
    <row r="1186" spans="1:8" ht="15" customHeight="1" x14ac:dyDescent="0.2">
      <c r="A1186" s="5"/>
      <c r="B1186" s="5"/>
      <c r="C1186" s="1" t="s">
        <v>455</v>
      </c>
      <c r="D1186" s="1"/>
      <c r="E1186" s="1"/>
      <c r="F1186" s="1"/>
      <c r="G1186" s="1"/>
      <c r="H1186" s="1" t="s">
        <v>453</v>
      </c>
    </row>
    <row r="1187" spans="1:8" ht="15" customHeight="1" thickBot="1" x14ac:dyDescent="0.25">
      <c r="A1187" s="64"/>
      <c r="B1187" s="64"/>
      <c r="C1187" s="64"/>
      <c r="D1187" s="64"/>
      <c r="E1187" s="64"/>
      <c r="F1187" s="64"/>
      <c r="G1187" s="64"/>
      <c r="H1187" s="64"/>
    </row>
    <row r="1188" spans="1:8" ht="15" customHeight="1" thickTop="1" x14ac:dyDescent="0.2">
      <c r="A1188" s="5" t="s">
        <v>456</v>
      </c>
      <c r="B1188" s="2"/>
      <c r="C1188" s="5"/>
      <c r="D1188" s="5"/>
      <c r="E1188" s="5"/>
      <c r="F1188" s="5"/>
      <c r="G1188" s="5"/>
      <c r="H1188" s="5"/>
    </row>
    <row r="1189" spans="1:8" ht="15" customHeight="1" x14ac:dyDescent="0.2">
      <c r="A1189" s="5"/>
      <c r="B1189" s="5" t="s">
        <v>33</v>
      </c>
      <c r="C1189" s="5"/>
      <c r="D1189" s="5"/>
      <c r="E1189" s="5"/>
      <c r="F1189" s="5"/>
      <c r="G1189" s="5"/>
      <c r="H1189" s="5"/>
    </row>
    <row r="1190" spans="1:8" ht="15" customHeight="1" x14ac:dyDescent="0.2">
      <c r="A1190" s="5"/>
      <c r="B1190" s="14" t="s">
        <v>448</v>
      </c>
      <c r="C1190" s="129">
        <f>+H1172</f>
        <v>0</v>
      </c>
      <c r="D1190" s="5"/>
      <c r="E1190" s="14" t="s">
        <v>34</v>
      </c>
      <c r="F1190" s="129">
        <f>+C1190*C1191</f>
        <v>0</v>
      </c>
      <c r="G1190" s="14" t="s">
        <v>35</v>
      </c>
      <c r="H1190" s="130">
        <f>IF(C1190&lt;50000,0.055,IF(C1190&lt;150000,0.05,IF(C1190&lt;250000,0.045,0.04)))</f>
        <v>5.5E-2</v>
      </c>
    </row>
    <row r="1191" spans="1:8" ht="15" customHeight="1" x14ac:dyDescent="0.2">
      <c r="A1191" s="5"/>
      <c r="B1191" s="14" t="s">
        <v>36</v>
      </c>
      <c r="C1191" s="131">
        <f>H1190</f>
        <v>5.5E-2</v>
      </c>
      <c r="D1191" s="5"/>
      <c r="E1191" s="14" t="s">
        <v>37</v>
      </c>
      <c r="F1191" s="122">
        <v>200</v>
      </c>
      <c r="G1191" s="5"/>
      <c r="H1191" s="5"/>
    </row>
    <row r="1192" spans="1:8" ht="15" customHeight="1" x14ac:dyDescent="0.2">
      <c r="A1192" s="36"/>
      <c r="B1192" s="36"/>
      <c r="C1192" s="36"/>
      <c r="D1192" s="36"/>
      <c r="E1192" s="36"/>
      <c r="F1192" s="36"/>
      <c r="G1192" s="36"/>
      <c r="H1192" s="36"/>
    </row>
    <row r="1193" spans="1:8" ht="15" customHeight="1" x14ac:dyDescent="0.2">
      <c r="A1193" s="2"/>
      <c r="B1193" s="2"/>
      <c r="C1193" s="2"/>
      <c r="D1193" s="5"/>
      <c r="E1193" s="2"/>
      <c r="F1193" s="2"/>
      <c r="G1193" s="2"/>
      <c r="H1193" s="5"/>
    </row>
    <row r="1194" spans="1:8" ht="15" customHeight="1" x14ac:dyDescent="0.25">
      <c r="A1194" s="5"/>
      <c r="B1194" s="86" t="s">
        <v>915</v>
      </c>
      <c r="C1194" s="158">
        <f>ROUND((H1175/2),2)</f>
        <v>0</v>
      </c>
      <c r="D1194" s="175" t="s">
        <v>919</v>
      </c>
      <c r="E1194" s="153"/>
      <c r="F1194" s="153"/>
      <c r="G1194" s="119"/>
      <c r="H1194" s="119"/>
    </row>
    <row r="1195" spans="1:8" ht="15" customHeight="1" x14ac:dyDescent="0.2">
      <c r="A1195" s="5"/>
      <c r="B1195" s="157"/>
      <c r="C1195" s="22"/>
      <c r="D1195" s="5"/>
      <c r="G1195" s="5"/>
      <c r="H1195" s="5"/>
    </row>
    <row r="1196" spans="1:8" ht="15" customHeight="1" x14ac:dyDescent="0.25">
      <c r="A1196" s="5"/>
      <c r="B1196" s="86" t="s">
        <v>916</v>
      </c>
      <c r="C1196" s="123">
        <f>+H1175-C1194</f>
        <v>0</v>
      </c>
      <c r="D1196" s="162"/>
      <c r="E1196" s="176"/>
      <c r="G1196" s="5"/>
      <c r="H1196" s="5"/>
    </row>
    <row r="1197" spans="1:8" ht="15" customHeight="1" x14ac:dyDescent="0.2">
      <c r="A1197" s="5"/>
      <c r="B1197" s="86"/>
      <c r="C1197" s="177" t="s">
        <v>921</v>
      </c>
      <c r="D1197" s="171"/>
      <c r="E1197" s="178"/>
      <c r="F1197" s="172"/>
      <c r="G1197" s="174"/>
      <c r="H1197" s="174"/>
    </row>
    <row r="1198" spans="1:8" ht="15" customHeight="1" thickBot="1" x14ac:dyDescent="0.25">
      <c r="A1198" s="155"/>
      <c r="B1198" s="154"/>
      <c r="C1198" s="132"/>
      <c r="D1198" s="64"/>
      <c r="E1198" s="68"/>
      <c r="F1198" s="68"/>
      <c r="G1198" s="68"/>
      <c r="H1198" s="64"/>
    </row>
    <row r="1199" spans="1:8" ht="15" customHeight="1" thickTop="1" x14ac:dyDescent="0.2">
      <c r="A1199" s="5"/>
      <c r="B1199" s="5"/>
      <c r="C1199" s="5"/>
      <c r="D1199" s="5"/>
      <c r="E1199" s="5"/>
      <c r="F1199" s="5"/>
      <c r="G1199" s="5"/>
      <c r="H1199" s="5"/>
    </row>
    <row r="1200" spans="1:8" ht="24.75" customHeight="1" x14ac:dyDescent="0.4">
      <c r="A1200" s="133" t="s">
        <v>457</v>
      </c>
      <c r="B1200" s="134"/>
      <c r="C1200" s="134"/>
      <c r="D1200" s="134"/>
      <c r="E1200" s="134"/>
      <c r="F1200" s="134"/>
      <c r="G1200" s="134"/>
      <c r="H1200" s="134"/>
    </row>
    <row r="1201" spans="1:8" ht="15" customHeight="1" x14ac:dyDescent="0.2">
      <c r="A1201" s="2"/>
      <c r="B1201" s="2"/>
      <c r="C1201" s="2"/>
      <c r="D1201" s="2"/>
      <c r="E1201" s="2"/>
      <c r="F1201" s="2"/>
      <c r="G1201" s="2"/>
      <c r="H1201" s="2"/>
    </row>
    <row r="1202" spans="1:8" ht="15" customHeight="1" x14ac:dyDescent="0.2"/>
    <row r="1203" spans="1:8" ht="15" customHeight="1" x14ac:dyDescent="0.2"/>
    <row r="1204" spans="1:8" ht="15" customHeight="1" x14ac:dyDescent="0.2"/>
    <row r="1205" spans="1:8" ht="15" customHeight="1" x14ac:dyDescent="0.2"/>
    <row r="1206" spans="1:8" ht="15" customHeight="1" x14ac:dyDescent="0.2"/>
    <row r="1207" spans="1:8" ht="15" customHeight="1" x14ac:dyDescent="0.2"/>
    <row r="1208" spans="1:8" ht="15" customHeight="1" x14ac:dyDescent="0.2"/>
    <row r="1209" spans="1:8" ht="15" customHeight="1" x14ac:dyDescent="0.2"/>
    <row r="1210" spans="1:8" ht="15" customHeight="1" x14ac:dyDescent="0.2"/>
    <row r="1211" spans="1:8" ht="15" customHeight="1" x14ac:dyDescent="0.2"/>
    <row r="1212" spans="1:8" ht="15" customHeight="1" x14ac:dyDescent="0.2"/>
    <row r="1213" spans="1:8" ht="15" customHeight="1" x14ac:dyDescent="0.2"/>
    <row r="1214" spans="1:8" ht="15" customHeight="1" x14ac:dyDescent="0.2"/>
    <row r="1215" spans="1:8" ht="15" customHeight="1" x14ac:dyDescent="0.2"/>
    <row r="1216" spans="1:8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</sheetData>
  <sheetProtection algorithmName="SHA-512" hashValue="+uAxruefeGp9MpBiMnQDziH3zQFvzOaxXjFYBYzypWA6RV8MgSiVoPGSJnPttoE82ElRdGPay6uffz3Dv3yfzg==" saltValue="OagAfqDCJUDcLP/BqGD8Ug==" spinCount="100000" sheet="1" formatRows="0" selectLockedCells="1"/>
  <protectedRanges>
    <protectedRange password="DCB1" sqref="F18:F1021 E1021 E989 E950 A950:C950" name="Range1_1"/>
  </protectedRanges>
  <mergeCells count="8">
    <mergeCell ref="A3:H3"/>
    <mergeCell ref="A1121:H1121"/>
    <mergeCell ref="A1120:H1120"/>
    <mergeCell ref="A1117:H1117"/>
    <mergeCell ref="A1116:H1116"/>
    <mergeCell ref="A1118:H1118"/>
    <mergeCell ref="A1119:H1119"/>
    <mergeCell ref="A1031:H1031"/>
  </mergeCells>
  <phoneticPr fontId="28" type="noConversion"/>
  <pageMargins left="0.5" right="0.25" top="0.5" bottom="0.5" header="0" footer="0"/>
  <pageSetup paperSize="5" scale="65" orientation="portrait" r:id="rId1"/>
  <headerFooter alignWithMargins="0"/>
  <rowBreaks count="3" manualBreakCount="3">
    <brk id="940" max="7" man="1"/>
    <brk id="1026" max="16383" man="1"/>
    <brk id="111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0]!HideZeroCells">
                <anchor moveWithCells="1" sizeWithCells="1">
                  <from>
                    <xdr:col>5</xdr:col>
                    <xdr:colOff>285750</xdr:colOff>
                    <xdr:row>10</xdr:row>
                    <xdr:rowOff>104775</xdr:rowOff>
                  </from>
                  <to>
                    <xdr:col>6</xdr:col>
                    <xdr:colOff>590550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print="0" autoFill="0" autoPict="0" macro="[0]!UnhideAllRows">
                <anchor moveWithCells="1" sizeWithCells="1">
                  <from>
                    <xdr:col>6</xdr:col>
                    <xdr:colOff>885825</xdr:colOff>
                    <xdr:row>10</xdr:row>
                    <xdr:rowOff>123825</xdr:rowOff>
                  </from>
                  <to>
                    <xdr:col>7</xdr:col>
                    <xdr:colOff>904875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6" name="Button 31">
              <controlPr defaultSize="0" print="0" autoFill="0" autoPict="0" macro="[0]!SDP">
                <anchor moveWithCells="1" sizeWithCells="1">
                  <from>
                    <xdr:col>5</xdr:col>
                    <xdr:colOff>295275</xdr:colOff>
                    <xdr:row>8</xdr:row>
                    <xdr:rowOff>85725</xdr:rowOff>
                  </from>
                  <to>
                    <xdr:col>6</xdr:col>
                    <xdr:colOff>600075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Button 32">
              <controlPr defaultSize="0" print="0" autoFill="0" autoPict="0" macro="[0]!Final">
                <anchor moveWithCells="1" sizeWithCells="1">
                  <from>
                    <xdr:col>6</xdr:col>
                    <xdr:colOff>895350</xdr:colOff>
                    <xdr:row>8</xdr:row>
                    <xdr:rowOff>57150</xdr:rowOff>
                  </from>
                  <to>
                    <xdr:col>7</xdr:col>
                    <xdr:colOff>904875</xdr:colOff>
                    <xdr:row>9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0A661874F8E24B9D96065CCB4CAD09" ma:contentTypeVersion="10" ma:contentTypeDescription="Create a new document." ma:contentTypeScope="" ma:versionID="be3984b0447eb6ed1d8cec66220e990d">
  <xsd:schema xmlns:xsd="http://www.w3.org/2001/XMLSchema" xmlns:xs="http://www.w3.org/2001/XMLSchema" xmlns:p="http://schemas.microsoft.com/office/2006/metadata/properties" xmlns:ns1="http://schemas.microsoft.com/sharepoint/v3" xmlns:ns3="f7560724-a0d3-4ca5-bb11-2a5a2a89c2aa" targetNamespace="http://schemas.microsoft.com/office/2006/metadata/properties" ma:root="true" ma:fieldsID="2b92430c9154ebc5f68055aa18024d8b" ns1:_="" ns3:_="">
    <xsd:import namespace="http://schemas.microsoft.com/sharepoint/v3"/>
    <xsd:import namespace="f7560724-a0d3-4ca5-bb11-2a5a2a89c2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560724-a0d3-4ca5-bb11-2a5a2a89c2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C0CB05-7C6F-4F38-A396-65A7A77366A2}">
  <ds:schemaRefs>
    <ds:schemaRef ds:uri="f7560724-a0d3-4ca5-bb11-2a5a2a89c2aa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BCED987-9FCF-4888-A4D8-DC56CBB653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7560724-a0d3-4ca5-bb11-2a5a2a89c2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74F3F2-B231-4DDB-8660-D0AF7E3658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Howard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Bronow</dc:creator>
  <cp:lastModifiedBy>Sauer, Julia</cp:lastModifiedBy>
  <dcterms:created xsi:type="dcterms:W3CDTF">2008-08-28T19:03:07Z</dcterms:created>
  <dcterms:modified xsi:type="dcterms:W3CDTF">2024-07-02T14:43:32Z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0x010100C80A661874F8E24B9D96065CCB4CAD09</vt:lpwstr>
  </property>
</Properties>
</file>